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40" yWindow="420" windowWidth="27660" windowHeight="11955"/>
  </bookViews>
  <sheets>
    <sheet name="Form Responses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U3" i="1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2"/>
  <c r="T3"/>
  <c r="T4"/>
  <c r="T6"/>
  <c r="T8"/>
  <c r="T10"/>
  <c r="T12"/>
  <c r="T13"/>
  <c r="T14"/>
  <c r="T15"/>
  <c r="T17"/>
  <c r="T18"/>
  <c r="T19"/>
  <c r="T26"/>
  <c r="T33"/>
  <c r="T34"/>
  <c r="T35"/>
  <c r="T36"/>
  <c r="T37"/>
  <c r="T38"/>
  <c r="T57"/>
  <c r="T58"/>
  <c r="T59"/>
  <c r="T60"/>
  <c r="T61"/>
  <c r="T62"/>
  <c r="T65"/>
  <c r="T66"/>
  <c r="T74"/>
  <c r="T79"/>
  <c r="T81"/>
  <c r="T94"/>
  <c r="T97"/>
  <c r="T98"/>
  <c r="T101"/>
  <c r="T104"/>
  <c r="T106"/>
  <c r="T109"/>
  <c r="T114"/>
  <c r="T118"/>
  <c r="T119"/>
  <c r="T120"/>
  <c r="T121"/>
  <c r="T122"/>
  <c r="T123"/>
  <c r="T2"/>
  <c r="S3"/>
  <c r="S4"/>
  <c r="S5"/>
  <c r="S6"/>
  <c r="S8"/>
  <c r="S9"/>
  <c r="S10"/>
  <c r="S11"/>
  <c r="S12"/>
  <c r="S13"/>
  <c r="S15"/>
  <c r="S17"/>
  <c r="S18"/>
  <c r="S19"/>
  <c r="S23"/>
  <c r="S26"/>
  <c r="S29"/>
  <c r="S33"/>
  <c r="S34"/>
  <c r="S41"/>
  <c r="S44"/>
  <c r="S45"/>
  <c r="S47"/>
  <c r="S53"/>
  <c r="S57"/>
  <c r="S59"/>
  <c r="S60"/>
  <c r="S62"/>
  <c r="S65"/>
  <c r="S66"/>
  <c r="S71"/>
  <c r="S77"/>
  <c r="S79"/>
  <c r="S81"/>
  <c r="S94"/>
  <c r="S97"/>
  <c r="S101"/>
  <c r="S104"/>
  <c r="S106"/>
  <c r="S107"/>
  <c r="S109"/>
  <c r="S113"/>
  <c r="S114"/>
  <c r="S121"/>
  <c r="S122"/>
  <c r="S123"/>
  <c r="S2"/>
  <c r="R3"/>
  <c r="R4"/>
  <c r="R6"/>
  <c r="R8"/>
  <c r="R10"/>
  <c r="R12"/>
  <c r="R13"/>
  <c r="R15"/>
  <c r="R17"/>
  <c r="R18"/>
  <c r="R19"/>
  <c r="R25"/>
  <c r="R26"/>
  <c r="R33"/>
  <c r="R34"/>
  <c r="R39"/>
  <c r="R40"/>
  <c r="R41"/>
  <c r="R49"/>
  <c r="R57"/>
  <c r="R59"/>
  <c r="R60"/>
  <c r="R62"/>
  <c r="R65"/>
  <c r="R66"/>
  <c r="R73"/>
  <c r="R79"/>
  <c r="R81"/>
  <c r="R85"/>
  <c r="R94"/>
  <c r="R97"/>
  <c r="R101"/>
  <c r="R104"/>
  <c r="R106"/>
  <c r="R109"/>
  <c r="R114"/>
  <c r="R121"/>
  <c r="R122"/>
  <c r="R123"/>
  <c r="R2"/>
  <c r="Q25"/>
  <c r="Q26"/>
  <c r="Q38"/>
  <c r="Q87"/>
  <c r="Q98"/>
  <c r="Q108"/>
  <c r="Q109"/>
  <c r="Q110"/>
  <c r="P3"/>
  <c r="P4"/>
  <c r="P5"/>
  <c r="P6"/>
  <c r="P7"/>
  <c r="P8"/>
  <c r="P9"/>
  <c r="P10"/>
  <c r="P11"/>
  <c r="P12"/>
  <c r="P13"/>
  <c r="P14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23"/>
  <c r="Q23" s="1"/>
  <c r="P24"/>
  <c r="Q24" s="1"/>
  <c r="P25"/>
  <c r="P26"/>
  <c r="P27"/>
  <c r="Q27" s="1"/>
  <c r="P28"/>
  <c r="Q28" s="1"/>
  <c r="P29"/>
  <c r="Q29" s="1"/>
  <c r="P30"/>
  <c r="Q30" s="1"/>
  <c r="P31"/>
  <c r="Q31" s="1"/>
  <c r="P32"/>
  <c r="Q32" s="1"/>
  <c r="P33"/>
  <c r="Q33" s="1"/>
  <c r="P34"/>
  <c r="Q34" s="1"/>
  <c r="P35"/>
  <c r="Q35" s="1"/>
  <c r="P36"/>
  <c r="Q36" s="1"/>
  <c r="P37"/>
  <c r="Q37" s="1"/>
  <c r="P38"/>
  <c r="P39"/>
  <c r="Q39" s="1"/>
  <c r="P40"/>
  <c r="Q40" s="1"/>
  <c r="P41"/>
  <c r="Q41" s="1"/>
  <c r="P42"/>
  <c r="Q42" s="1"/>
  <c r="P43"/>
  <c r="Q43" s="1"/>
  <c r="P44"/>
  <c r="Q44" s="1"/>
  <c r="P45"/>
  <c r="Q45" s="1"/>
  <c r="P46"/>
  <c r="Q46" s="1"/>
  <c r="P47"/>
  <c r="Q47" s="1"/>
  <c r="P48"/>
  <c r="Q48" s="1"/>
  <c r="P49"/>
  <c r="Q49" s="1"/>
  <c r="P50"/>
  <c r="Q50" s="1"/>
  <c r="P51"/>
  <c r="Q51" s="1"/>
  <c r="P52"/>
  <c r="Q52" s="1"/>
  <c r="P53"/>
  <c r="Q53" s="1"/>
  <c r="P54"/>
  <c r="Q54" s="1"/>
  <c r="P55"/>
  <c r="Q55" s="1"/>
  <c r="P56"/>
  <c r="Q56" s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6"/>
  <c r="Q66" s="1"/>
  <c r="P67"/>
  <c r="Q67" s="1"/>
  <c r="P68"/>
  <c r="Q68" s="1"/>
  <c r="P69"/>
  <c r="Q69" s="1"/>
  <c r="P70"/>
  <c r="Q70" s="1"/>
  <c r="P71"/>
  <c r="Q71" s="1"/>
  <c r="P72"/>
  <c r="Q72" s="1"/>
  <c r="P73"/>
  <c r="Q73" s="1"/>
  <c r="P74"/>
  <c r="Q74" s="1"/>
  <c r="P75"/>
  <c r="Q75" s="1"/>
  <c r="P76"/>
  <c r="Q76" s="1"/>
  <c r="P77"/>
  <c r="Q77" s="1"/>
  <c r="P78"/>
  <c r="Q78" s="1"/>
  <c r="P79"/>
  <c r="Q79" s="1"/>
  <c r="P80"/>
  <c r="Q80" s="1"/>
  <c r="P81"/>
  <c r="Q81" s="1"/>
  <c r="P82"/>
  <c r="Q82" s="1"/>
  <c r="P83"/>
  <c r="Q83" s="1"/>
  <c r="P84"/>
  <c r="Q84" s="1"/>
  <c r="P85"/>
  <c r="Q85" s="1"/>
  <c r="P86"/>
  <c r="Q86" s="1"/>
  <c r="P87"/>
  <c r="P88"/>
  <c r="Q88" s="1"/>
  <c r="P89"/>
  <c r="Q89" s="1"/>
  <c r="P90"/>
  <c r="Q90" s="1"/>
  <c r="P91"/>
  <c r="Q91" s="1"/>
  <c r="P92"/>
  <c r="Q92" s="1"/>
  <c r="P93"/>
  <c r="Q93" s="1"/>
  <c r="P94"/>
  <c r="Q94" s="1"/>
  <c r="P95"/>
  <c r="Q95" s="1"/>
  <c r="P96"/>
  <c r="Q96" s="1"/>
  <c r="P97"/>
  <c r="Q97" s="1"/>
  <c r="P98"/>
  <c r="P99"/>
  <c r="Q99" s="1"/>
  <c r="P100"/>
  <c r="Q100" s="1"/>
  <c r="P101"/>
  <c r="Q101" s="1"/>
  <c r="P102"/>
  <c r="Q102" s="1"/>
  <c r="P103"/>
  <c r="Q103" s="1"/>
  <c r="P104"/>
  <c r="Q104" s="1"/>
  <c r="P105"/>
  <c r="Q105" s="1"/>
  <c r="P106"/>
  <c r="Q106" s="1"/>
  <c r="P107"/>
  <c r="Q107" s="1"/>
  <c r="P108"/>
  <c r="P109"/>
  <c r="P110"/>
  <c r="P111"/>
  <c r="Q111" s="1"/>
  <c r="P112"/>
  <c r="Q112" s="1"/>
  <c r="P113"/>
  <c r="Q113" s="1"/>
  <c r="P114"/>
  <c r="Q114" s="1"/>
  <c r="P115"/>
  <c r="Q115" s="1"/>
  <c r="P116"/>
  <c r="Q116" s="1"/>
  <c r="P117"/>
  <c r="Q117" s="1"/>
  <c r="P118"/>
  <c r="Q118" s="1"/>
  <c r="P119"/>
  <c r="Q119" s="1"/>
  <c r="P120"/>
  <c r="Q120" s="1"/>
  <c r="P121"/>
  <c r="Q121" s="1"/>
  <c r="P122"/>
  <c r="Q122" s="1"/>
  <c r="P123"/>
  <c r="Q123" s="1"/>
  <c r="P124"/>
  <c r="Q124" s="1"/>
  <c r="P2"/>
  <c r="B141"/>
  <c r="L3"/>
  <c r="N3" s="1"/>
  <c r="L4"/>
  <c r="N4" s="1"/>
  <c r="L5"/>
  <c r="N5" s="1"/>
  <c r="L6"/>
  <c r="N6" s="1"/>
  <c r="L7"/>
  <c r="M7" s="1"/>
  <c r="L8"/>
  <c r="N8" s="1"/>
  <c r="L9"/>
  <c r="M9" s="1"/>
  <c r="L10"/>
  <c r="M10" s="1"/>
  <c r="L11"/>
  <c r="M11" s="1"/>
  <c r="L12"/>
  <c r="M12" s="1"/>
  <c r="L13"/>
  <c r="M13" s="1"/>
  <c r="L14"/>
  <c r="N14" s="1"/>
  <c r="L15"/>
  <c r="N15" s="1"/>
  <c r="L16"/>
  <c r="N16" s="1"/>
  <c r="L17"/>
  <c r="N17" s="1"/>
  <c r="L18"/>
  <c r="M18" s="1"/>
  <c r="L19"/>
  <c r="N19" s="1"/>
  <c r="L20"/>
  <c r="N20" s="1"/>
  <c r="L21"/>
  <c r="M21" s="1"/>
  <c r="L22"/>
  <c r="M22" s="1"/>
  <c r="L23"/>
  <c r="M23" s="1"/>
  <c r="L24"/>
  <c r="M24" s="1"/>
  <c r="L25"/>
  <c r="M25" s="1"/>
  <c r="L26"/>
  <c r="N26" s="1"/>
  <c r="L27"/>
  <c r="N27" s="1"/>
  <c r="L28"/>
  <c r="N28" s="1"/>
  <c r="L29"/>
  <c r="M29" s="1"/>
  <c r="L30"/>
  <c r="M30" s="1"/>
  <c r="L31"/>
  <c r="M31" s="1"/>
  <c r="L32"/>
  <c r="N32" s="1"/>
  <c r="L33"/>
  <c r="M33" s="1"/>
  <c r="L34"/>
  <c r="M34" s="1"/>
  <c r="L35"/>
  <c r="M35" s="1"/>
  <c r="L36"/>
  <c r="M36" s="1"/>
  <c r="L37"/>
  <c r="M37" s="1"/>
  <c r="L38"/>
  <c r="N38" s="1"/>
  <c r="L39"/>
  <c r="N39" s="1"/>
  <c r="L40"/>
  <c r="N40" s="1"/>
  <c r="L41"/>
  <c r="M41" s="1"/>
  <c r="L42"/>
  <c r="M42" s="1"/>
  <c r="L43"/>
  <c r="N43" s="1"/>
  <c r="L44"/>
  <c r="N44" s="1"/>
  <c r="L45"/>
  <c r="M45" s="1"/>
  <c r="L46"/>
  <c r="M46" s="1"/>
  <c r="L47"/>
  <c r="M47" s="1"/>
  <c r="L48"/>
  <c r="M48" s="1"/>
  <c r="L49"/>
  <c r="M49" s="1"/>
  <c r="L50"/>
  <c r="N50" s="1"/>
  <c r="L51"/>
  <c r="N51" s="1"/>
  <c r="L52"/>
  <c r="N52" s="1"/>
  <c r="L53"/>
  <c r="N53" s="1"/>
  <c r="L54"/>
  <c r="N54" s="1"/>
  <c r="L55"/>
  <c r="M55" s="1"/>
  <c r="L56"/>
  <c r="N56" s="1"/>
  <c r="L57"/>
  <c r="M57" s="1"/>
  <c r="L58"/>
  <c r="M58" s="1"/>
  <c r="L59"/>
  <c r="M59" s="1"/>
  <c r="L60"/>
  <c r="M60" s="1"/>
  <c r="L61"/>
  <c r="M61" s="1"/>
  <c r="L62"/>
  <c r="N62" s="1"/>
  <c r="L63"/>
  <c r="N63" s="1"/>
  <c r="L64"/>
  <c r="N64" s="1"/>
  <c r="L65"/>
  <c r="N65" s="1"/>
  <c r="L66"/>
  <c r="M66" s="1"/>
  <c r="L67"/>
  <c r="N67" s="1"/>
  <c r="L68"/>
  <c r="N68" s="1"/>
  <c r="L69"/>
  <c r="M69" s="1"/>
  <c r="L70"/>
  <c r="M70" s="1"/>
  <c r="L71"/>
  <c r="M71" s="1"/>
  <c r="L72"/>
  <c r="M72" s="1"/>
  <c r="L73"/>
  <c r="N73" s="1"/>
  <c r="L74"/>
  <c r="N74" s="1"/>
  <c r="L75"/>
  <c r="N75" s="1"/>
  <c r="L76"/>
  <c r="M76" s="1"/>
  <c r="L77"/>
  <c r="N77" s="1"/>
  <c r="L78"/>
  <c r="N78" s="1"/>
  <c r="L79"/>
  <c r="N79" s="1"/>
  <c r="L80"/>
  <c r="M80" s="1"/>
  <c r="L81"/>
  <c r="M81" s="1"/>
  <c r="L82"/>
  <c r="M82" s="1"/>
  <c r="L83"/>
  <c r="M83" s="1"/>
  <c r="L84"/>
  <c r="N84" s="1"/>
  <c r="L85"/>
  <c r="N85" s="1"/>
  <c r="L86"/>
  <c r="N86" s="1"/>
  <c r="L87"/>
  <c r="N87" s="1"/>
  <c r="L88"/>
  <c r="N88" s="1"/>
  <c r="L89"/>
  <c r="M89" s="1"/>
  <c r="L90"/>
  <c r="M90" s="1"/>
  <c r="L91"/>
  <c r="M91" s="1"/>
  <c r="L92"/>
  <c r="M92" s="1"/>
  <c r="L93"/>
  <c r="M93" s="1"/>
  <c r="L94"/>
  <c r="M94" s="1"/>
  <c r="L95"/>
  <c r="M95" s="1"/>
  <c r="L96"/>
  <c r="N96" s="1"/>
  <c r="L97"/>
  <c r="N97" s="1"/>
  <c r="L98"/>
  <c r="N98" s="1"/>
  <c r="L99"/>
  <c r="M99" s="1"/>
  <c r="L100"/>
  <c r="M100" s="1"/>
  <c r="L101"/>
  <c r="N101" s="1"/>
  <c r="L102"/>
  <c r="N102" s="1"/>
  <c r="L103"/>
  <c r="M103" s="1"/>
  <c r="L104"/>
  <c r="M104" s="1"/>
  <c r="L105"/>
  <c r="M105" s="1"/>
  <c r="L106"/>
  <c r="M106" s="1"/>
  <c r="L107"/>
  <c r="M107" s="1"/>
  <c r="L108"/>
  <c r="N108" s="1"/>
  <c r="L109"/>
  <c r="N109" s="1"/>
  <c r="L110"/>
  <c r="N110" s="1"/>
  <c r="L111"/>
  <c r="M111" s="1"/>
  <c r="L112"/>
  <c r="N112" s="1"/>
  <c r="L113"/>
  <c r="N113" s="1"/>
  <c r="L114"/>
  <c r="M114" s="1"/>
  <c r="L115"/>
  <c r="M115" s="1"/>
  <c r="L116"/>
  <c r="M116" s="1"/>
  <c r="L117"/>
  <c r="M117" s="1"/>
  <c r="L118"/>
  <c r="M118" s="1"/>
  <c r="L119"/>
  <c r="M119" s="1"/>
  <c r="L120"/>
  <c r="N120" s="1"/>
  <c r="L121"/>
  <c r="N121" s="1"/>
  <c r="L122"/>
  <c r="N122" s="1"/>
  <c r="L123"/>
  <c r="N123" s="1"/>
  <c r="L124"/>
  <c r="N124" s="1"/>
  <c r="L2"/>
  <c r="N2" s="1"/>
  <c r="J3"/>
  <c r="K3" s="1"/>
  <c r="J4"/>
  <c r="K4" s="1"/>
  <c r="J5"/>
  <c r="K5" s="1"/>
  <c r="J6"/>
  <c r="K6" s="1"/>
  <c r="J7"/>
  <c r="K7" s="1"/>
  <c r="J8"/>
  <c r="K8" s="1"/>
  <c r="J9"/>
  <c r="K9" s="1"/>
  <c r="J10"/>
  <c r="J11"/>
  <c r="J12"/>
  <c r="J13"/>
  <c r="J14"/>
  <c r="J15"/>
  <c r="K15" s="1"/>
  <c r="J16"/>
  <c r="K16" s="1"/>
  <c r="J17"/>
  <c r="K17" s="1"/>
  <c r="J18"/>
  <c r="K18" s="1"/>
  <c r="J19"/>
  <c r="K19" s="1"/>
  <c r="J20"/>
  <c r="K20" s="1"/>
  <c r="J21"/>
  <c r="K21" s="1"/>
  <c r="J22"/>
  <c r="J23"/>
  <c r="J24"/>
  <c r="J25"/>
  <c r="J26"/>
  <c r="J27"/>
  <c r="K27" s="1"/>
  <c r="J28"/>
  <c r="K28" s="1"/>
  <c r="J29"/>
  <c r="K29" s="1"/>
  <c r="J30"/>
  <c r="K30" s="1"/>
  <c r="J31"/>
  <c r="K31" s="1"/>
  <c r="J32"/>
  <c r="K32" s="1"/>
  <c r="J33"/>
  <c r="K33" s="1"/>
  <c r="J34"/>
  <c r="J35"/>
  <c r="J36"/>
  <c r="J37"/>
  <c r="J38"/>
  <c r="J39"/>
  <c r="K39" s="1"/>
  <c r="J40"/>
  <c r="K40" s="1"/>
  <c r="J41"/>
  <c r="K41" s="1"/>
  <c r="J42"/>
  <c r="K42" s="1"/>
  <c r="J43"/>
  <c r="K43" s="1"/>
  <c r="J44"/>
  <c r="K44" s="1"/>
  <c r="J45"/>
  <c r="K45" s="1"/>
  <c r="J46"/>
  <c r="J47"/>
  <c r="J48"/>
  <c r="J49"/>
  <c r="J50"/>
  <c r="J51"/>
  <c r="K51" s="1"/>
  <c r="J52"/>
  <c r="K52" s="1"/>
  <c r="J53"/>
  <c r="K53" s="1"/>
  <c r="J54"/>
  <c r="K54" s="1"/>
  <c r="J55"/>
  <c r="K55" s="1"/>
  <c r="J56"/>
  <c r="K56" s="1"/>
  <c r="J57"/>
  <c r="K57" s="1"/>
  <c r="J58"/>
  <c r="J59"/>
  <c r="J60"/>
  <c r="J61"/>
  <c r="J62"/>
  <c r="J63"/>
  <c r="K63" s="1"/>
  <c r="J64"/>
  <c r="K64" s="1"/>
  <c r="J65"/>
  <c r="K65" s="1"/>
  <c r="J66"/>
  <c r="K66" s="1"/>
  <c r="J67"/>
  <c r="K67" s="1"/>
  <c r="J68"/>
  <c r="K68" s="1"/>
  <c r="J69"/>
  <c r="K69" s="1"/>
  <c r="J70"/>
  <c r="J71"/>
  <c r="J72"/>
  <c r="J73"/>
  <c r="J74"/>
  <c r="K74" s="1"/>
  <c r="J75"/>
  <c r="K75" s="1"/>
  <c r="J76"/>
  <c r="K76" s="1"/>
  <c r="J77"/>
  <c r="K77" s="1"/>
  <c r="J78"/>
  <c r="K78" s="1"/>
  <c r="J79"/>
  <c r="K79" s="1"/>
  <c r="J80"/>
  <c r="K80" s="1"/>
  <c r="J81"/>
  <c r="J82"/>
  <c r="J83"/>
  <c r="J84"/>
  <c r="J85"/>
  <c r="K85" s="1"/>
  <c r="J86"/>
  <c r="K86" s="1"/>
  <c r="J87"/>
  <c r="K87" s="1"/>
  <c r="J88"/>
  <c r="K88" s="1"/>
  <c r="J89"/>
  <c r="K89" s="1"/>
  <c r="J90"/>
  <c r="K90" s="1"/>
  <c r="J91"/>
  <c r="K91" s="1"/>
  <c r="J92"/>
  <c r="J93"/>
  <c r="J94"/>
  <c r="J95"/>
  <c r="J96"/>
  <c r="J97"/>
  <c r="K97" s="1"/>
  <c r="J98"/>
  <c r="K98" s="1"/>
  <c r="J99"/>
  <c r="K99" s="1"/>
  <c r="J100"/>
  <c r="K100" s="1"/>
  <c r="J101"/>
  <c r="K101" s="1"/>
  <c r="J102"/>
  <c r="K102" s="1"/>
  <c r="J103"/>
  <c r="K103" s="1"/>
  <c r="J104"/>
  <c r="J105"/>
  <c r="J106"/>
  <c r="J107"/>
  <c r="J108"/>
  <c r="J109"/>
  <c r="K109" s="1"/>
  <c r="J110"/>
  <c r="K110" s="1"/>
  <c r="J111"/>
  <c r="K111" s="1"/>
  <c r="J112"/>
  <c r="K112" s="1"/>
  <c r="J113"/>
  <c r="K113" s="1"/>
  <c r="J114"/>
  <c r="K114" s="1"/>
  <c r="J115"/>
  <c r="K115" s="1"/>
  <c r="J116"/>
  <c r="J117"/>
  <c r="J118"/>
  <c r="J119"/>
  <c r="J120"/>
  <c r="J121"/>
  <c r="K121" s="1"/>
  <c r="J122"/>
  <c r="K122" s="1"/>
  <c r="J123"/>
  <c r="K123" s="1"/>
  <c r="J124"/>
  <c r="K124" s="1"/>
  <c r="J2"/>
  <c r="K2" s="1"/>
  <c r="I3"/>
  <c r="I4"/>
  <c r="I5"/>
  <c r="T5" s="1"/>
  <c r="I6"/>
  <c r="I7"/>
  <c r="T7" s="1"/>
  <c r="I8"/>
  <c r="I9"/>
  <c r="T9" s="1"/>
  <c r="I10"/>
  <c r="I11"/>
  <c r="T11" s="1"/>
  <c r="I12"/>
  <c r="I13"/>
  <c r="I14"/>
  <c r="I15"/>
  <c r="I16"/>
  <c r="T16" s="1"/>
  <c r="I17"/>
  <c r="I18"/>
  <c r="I19"/>
  <c r="I20"/>
  <c r="T20" s="1"/>
  <c r="I21"/>
  <c r="T21" s="1"/>
  <c r="I22"/>
  <c r="T22" s="1"/>
  <c r="I23"/>
  <c r="T23" s="1"/>
  <c r="I24"/>
  <c r="T24" s="1"/>
  <c r="I25"/>
  <c r="T25" s="1"/>
  <c r="I26"/>
  <c r="I27"/>
  <c r="T27" s="1"/>
  <c r="I28"/>
  <c r="T28" s="1"/>
  <c r="I29"/>
  <c r="T29" s="1"/>
  <c r="I30"/>
  <c r="T30" s="1"/>
  <c r="I31"/>
  <c r="T31" s="1"/>
  <c r="I32"/>
  <c r="T32" s="1"/>
  <c r="I33"/>
  <c r="I34"/>
  <c r="I35"/>
  <c r="I36"/>
  <c r="I37"/>
  <c r="I38"/>
  <c r="I39"/>
  <c r="T39" s="1"/>
  <c r="I40"/>
  <c r="T40" s="1"/>
  <c r="I41"/>
  <c r="T41" s="1"/>
  <c r="I42"/>
  <c r="T42" s="1"/>
  <c r="I43"/>
  <c r="T43" s="1"/>
  <c r="I44"/>
  <c r="T44" s="1"/>
  <c r="I45"/>
  <c r="T45" s="1"/>
  <c r="I46"/>
  <c r="T46" s="1"/>
  <c r="I47"/>
  <c r="T47" s="1"/>
  <c r="I48"/>
  <c r="T48" s="1"/>
  <c r="I49"/>
  <c r="T49" s="1"/>
  <c r="I50"/>
  <c r="T50" s="1"/>
  <c r="I51"/>
  <c r="T51" s="1"/>
  <c r="I52"/>
  <c r="T52" s="1"/>
  <c r="I53"/>
  <c r="T53" s="1"/>
  <c r="I54"/>
  <c r="T54" s="1"/>
  <c r="I55"/>
  <c r="T55" s="1"/>
  <c r="I56"/>
  <c r="T56" s="1"/>
  <c r="I57"/>
  <c r="I58"/>
  <c r="I59"/>
  <c r="I60"/>
  <c r="I61"/>
  <c r="I62"/>
  <c r="I63"/>
  <c r="T63" s="1"/>
  <c r="I64"/>
  <c r="T64" s="1"/>
  <c r="I65"/>
  <c r="I66"/>
  <c r="I67"/>
  <c r="T67" s="1"/>
  <c r="I68"/>
  <c r="T68" s="1"/>
  <c r="I69"/>
  <c r="T69" s="1"/>
  <c r="I70"/>
  <c r="T70" s="1"/>
  <c r="I71"/>
  <c r="T71" s="1"/>
  <c r="I72"/>
  <c r="T72" s="1"/>
  <c r="I73"/>
  <c r="T73" s="1"/>
  <c r="I74"/>
  <c r="I75"/>
  <c r="T75" s="1"/>
  <c r="I76"/>
  <c r="T76" s="1"/>
  <c r="I77"/>
  <c r="T77" s="1"/>
  <c r="I78"/>
  <c r="T78" s="1"/>
  <c r="I79"/>
  <c r="I80"/>
  <c r="T80" s="1"/>
  <c r="I81"/>
  <c r="I82"/>
  <c r="T82" s="1"/>
  <c r="I83"/>
  <c r="T83" s="1"/>
  <c r="I84"/>
  <c r="T84" s="1"/>
  <c r="I85"/>
  <c r="T85" s="1"/>
  <c r="I86"/>
  <c r="T86" s="1"/>
  <c r="I87"/>
  <c r="T87" s="1"/>
  <c r="I88"/>
  <c r="T88" s="1"/>
  <c r="I89"/>
  <c r="T89" s="1"/>
  <c r="I90"/>
  <c r="T90" s="1"/>
  <c r="I91"/>
  <c r="T91" s="1"/>
  <c r="I92"/>
  <c r="T92" s="1"/>
  <c r="I93"/>
  <c r="T93" s="1"/>
  <c r="I94"/>
  <c r="I95"/>
  <c r="T95" s="1"/>
  <c r="I96"/>
  <c r="T96" s="1"/>
  <c r="I97"/>
  <c r="I98"/>
  <c r="I99"/>
  <c r="T99" s="1"/>
  <c r="I100"/>
  <c r="T100" s="1"/>
  <c r="I101"/>
  <c r="I102"/>
  <c r="T102" s="1"/>
  <c r="I103"/>
  <c r="T103" s="1"/>
  <c r="I104"/>
  <c r="I105"/>
  <c r="T105" s="1"/>
  <c r="I106"/>
  <c r="I107"/>
  <c r="T107" s="1"/>
  <c r="I108"/>
  <c r="T108" s="1"/>
  <c r="I109"/>
  <c r="I110"/>
  <c r="T110" s="1"/>
  <c r="I111"/>
  <c r="T111" s="1"/>
  <c r="I112"/>
  <c r="T112" s="1"/>
  <c r="I113"/>
  <c r="T113" s="1"/>
  <c r="I114"/>
  <c r="I115"/>
  <c r="T115" s="1"/>
  <c r="I116"/>
  <c r="T116" s="1"/>
  <c r="I117"/>
  <c r="T117" s="1"/>
  <c r="I118"/>
  <c r="I119"/>
  <c r="I120"/>
  <c r="I121"/>
  <c r="I122"/>
  <c r="I123"/>
  <c r="I124"/>
  <c r="T124" s="1"/>
  <c r="I2"/>
  <c r="H3"/>
  <c r="H4"/>
  <c r="H5"/>
  <c r="H6"/>
  <c r="H7"/>
  <c r="S7" s="1"/>
  <c r="H8"/>
  <c r="H9"/>
  <c r="H10"/>
  <c r="H11"/>
  <c r="H12"/>
  <c r="H13"/>
  <c r="H14"/>
  <c r="S14" s="1"/>
  <c r="H15"/>
  <c r="H16"/>
  <c r="S16" s="1"/>
  <c r="H17"/>
  <c r="H18"/>
  <c r="H19"/>
  <c r="H20"/>
  <c r="S20" s="1"/>
  <c r="H21"/>
  <c r="S21" s="1"/>
  <c r="H22"/>
  <c r="S22" s="1"/>
  <c r="H23"/>
  <c r="H24"/>
  <c r="S24" s="1"/>
  <c r="H25"/>
  <c r="S25" s="1"/>
  <c r="H26"/>
  <c r="H27"/>
  <c r="S27" s="1"/>
  <c r="H28"/>
  <c r="S28" s="1"/>
  <c r="H29"/>
  <c r="H30"/>
  <c r="S30" s="1"/>
  <c r="H31"/>
  <c r="S31" s="1"/>
  <c r="H32"/>
  <c r="S32" s="1"/>
  <c r="H33"/>
  <c r="H34"/>
  <c r="H35"/>
  <c r="S35" s="1"/>
  <c r="H36"/>
  <c r="S36" s="1"/>
  <c r="H37"/>
  <c r="S37" s="1"/>
  <c r="H38"/>
  <c r="S38" s="1"/>
  <c r="H39"/>
  <c r="S39" s="1"/>
  <c r="H40"/>
  <c r="S40" s="1"/>
  <c r="H41"/>
  <c r="H42"/>
  <c r="S42" s="1"/>
  <c r="H43"/>
  <c r="S43" s="1"/>
  <c r="H44"/>
  <c r="H45"/>
  <c r="H46"/>
  <c r="S46" s="1"/>
  <c r="H47"/>
  <c r="H48"/>
  <c r="S48" s="1"/>
  <c r="H49"/>
  <c r="S49" s="1"/>
  <c r="H50"/>
  <c r="S50" s="1"/>
  <c r="H51"/>
  <c r="S51" s="1"/>
  <c r="H52"/>
  <c r="S52" s="1"/>
  <c r="H53"/>
  <c r="H54"/>
  <c r="S54" s="1"/>
  <c r="H55"/>
  <c r="S55" s="1"/>
  <c r="H56"/>
  <c r="S56" s="1"/>
  <c r="H57"/>
  <c r="H58"/>
  <c r="S58" s="1"/>
  <c r="H59"/>
  <c r="H60"/>
  <c r="H61"/>
  <c r="S61" s="1"/>
  <c r="H62"/>
  <c r="H63"/>
  <c r="S63" s="1"/>
  <c r="H64"/>
  <c r="S64" s="1"/>
  <c r="H65"/>
  <c r="H66"/>
  <c r="H67"/>
  <c r="S67" s="1"/>
  <c r="H68"/>
  <c r="S68" s="1"/>
  <c r="H69"/>
  <c r="S69" s="1"/>
  <c r="H70"/>
  <c r="S70" s="1"/>
  <c r="H71"/>
  <c r="H72"/>
  <c r="S72" s="1"/>
  <c r="H73"/>
  <c r="S73" s="1"/>
  <c r="H74"/>
  <c r="S74" s="1"/>
  <c r="H75"/>
  <c r="S75" s="1"/>
  <c r="H76"/>
  <c r="S76" s="1"/>
  <c r="H77"/>
  <c r="H78"/>
  <c r="S78" s="1"/>
  <c r="H79"/>
  <c r="H80"/>
  <c r="S80" s="1"/>
  <c r="H81"/>
  <c r="H82"/>
  <c r="S82" s="1"/>
  <c r="H83"/>
  <c r="S83" s="1"/>
  <c r="H84"/>
  <c r="S84" s="1"/>
  <c r="H85"/>
  <c r="S85" s="1"/>
  <c r="H86"/>
  <c r="S86" s="1"/>
  <c r="H87"/>
  <c r="S87" s="1"/>
  <c r="H88"/>
  <c r="S88" s="1"/>
  <c r="H89"/>
  <c r="S89" s="1"/>
  <c r="H90"/>
  <c r="S90" s="1"/>
  <c r="H91"/>
  <c r="S91" s="1"/>
  <c r="H92"/>
  <c r="S92" s="1"/>
  <c r="H93"/>
  <c r="S93" s="1"/>
  <c r="H94"/>
  <c r="H95"/>
  <c r="S95" s="1"/>
  <c r="H96"/>
  <c r="S96" s="1"/>
  <c r="H97"/>
  <c r="H98"/>
  <c r="S98" s="1"/>
  <c r="H99"/>
  <c r="S99" s="1"/>
  <c r="H100"/>
  <c r="S100" s="1"/>
  <c r="H101"/>
  <c r="H102"/>
  <c r="S102" s="1"/>
  <c r="H103"/>
  <c r="S103" s="1"/>
  <c r="H104"/>
  <c r="H105"/>
  <c r="S105" s="1"/>
  <c r="H106"/>
  <c r="H107"/>
  <c r="H108"/>
  <c r="S108" s="1"/>
  <c r="H109"/>
  <c r="H110"/>
  <c r="S110" s="1"/>
  <c r="H111"/>
  <c r="S111" s="1"/>
  <c r="H112"/>
  <c r="S112" s="1"/>
  <c r="H113"/>
  <c r="H114"/>
  <c r="H115"/>
  <c r="S115" s="1"/>
  <c r="H116"/>
  <c r="S116" s="1"/>
  <c r="H117"/>
  <c r="S117" s="1"/>
  <c r="H118"/>
  <c r="S118" s="1"/>
  <c r="H119"/>
  <c r="S119" s="1"/>
  <c r="H120"/>
  <c r="S120" s="1"/>
  <c r="H121"/>
  <c r="H122"/>
  <c r="H123"/>
  <c r="H124"/>
  <c r="S124" s="1"/>
  <c r="H2"/>
  <c r="G124"/>
  <c r="R124" s="1"/>
  <c r="G3"/>
  <c r="G4"/>
  <c r="G5"/>
  <c r="R5" s="1"/>
  <c r="G6"/>
  <c r="G7"/>
  <c r="R7" s="1"/>
  <c r="G8"/>
  <c r="G9"/>
  <c r="R9" s="1"/>
  <c r="G10"/>
  <c r="G11"/>
  <c r="R11" s="1"/>
  <c r="G12"/>
  <c r="G13"/>
  <c r="G14"/>
  <c r="R14" s="1"/>
  <c r="G15"/>
  <c r="G16"/>
  <c r="R16" s="1"/>
  <c r="G17"/>
  <c r="G18"/>
  <c r="G19"/>
  <c r="G20"/>
  <c r="R20" s="1"/>
  <c r="G21"/>
  <c r="R21" s="1"/>
  <c r="G22"/>
  <c r="R22" s="1"/>
  <c r="G23"/>
  <c r="R23" s="1"/>
  <c r="G24"/>
  <c r="R24" s="1"/>
  <c r="G25"/>
  <c r="G26"/>
  <c r="G27"/>
  <c r="R27" s="1"/>
  <c r="G28"/>
  <c r="R28" s="1"/>
  <c r="G29"/>
  <c r="R29" s="1"/>
  <c r="G30"/>
  <c r="R30" s="1"/>
  <c r="G31"/>
  <c r="R31" s="1"/>
  <c r="G32"/>
  <c r="R32" s="1"/>
  <c r="G33"/>
  <c r="G34"/>
  <c r="G35"/>
  <c r="R35" s="1"/>
  <c r="G36"/>
  <c r="R36" s="1"/>
  <c r="G37"/>
  <c r="R37" s="1"/>
  <c r="G38"/>
  <c r="R38" s="1"/>
  <c r="G39"/>
  <c r="G40"/>
  <c r="G41"/>
  <c r="G42"/>
  <c r="R42" s="1"/>
  <c r="G43"/>
  <c r="R43" s="1"/>
  <c r="G44"/>
  <c r="R44" s="1"/>
  <c r="G45"/>
  <c r="R45" s="1"/>
  <c r="G46"/>
  <c r="R46" s="1"/>
  <c r="G47"/>
  <c r="R47" s="1"/>
  <c r="G48"/>
  <c r="R48" s="1"/>
  <c r="G49"/>
  <c r="G50"/>
  <c r="R50" s="1"/>
  <c r="G51"/>
  <c r="R51" s="1"/>
  <c r="G52"/>
  <c r="R52" s="1"/>
  <c r="G53"/>
  <c r="R53" s="1"/>
  <c r="G54"/>
  <c r="R54" s="1"/>
  <c r="G55"/>
  <c r="R55" s="1"/>
  <c r="G56"/>
  <c r="R56" s="1"/>
  <c r="G57"/>
  <c r="G58"/>
  <c r="R58" s="1"/>
  <c r="G59"/>
  <c r="G60"/>
  <c r="G61"/>
  <c r="R61" s="1"/>
  <c r="G62"/>
  <c r="G63"/>
  <c r="R63" s="1"/>
  <c r="G64"/>
  <c r="R64" s="1"/>
  <c r="G65"/>
  <c r="G66"/>
  <c r="G67"/>
  <c r="R67" s="1"/>
  <c r="G68"/>
  <c r="R68" s="1"/>
  <c r="G69"/>
  <c r="R69" s="1"/>
  <c r="G70"/>
  <c r="R70" s="1"/>
  <c r="G71"/>
  <c r="R71" s="1"/>
  <c r="G72"/>
  <c r="R72" s="1"/>
  <c r="G73"/>
  <c r="G74"/>
  <c r="R74" s="1"/>
  <c r="G75"/>
  <c r="R75" s="1"/>
  <c r="G76"/>
  <c r="R76" s="1"/>
  <c r="G77"/>
  <c r="R77" s="1"/>
  <c r="G78"/>
  <c r="R78" s="1"/>
  <c r="G79"/>
  <c r="G80"/>
  <c r="R80" s="1"/>
  <c r="G81"/>
  <c r="G82"/>
  <c r="R82" s="1"/>
  <c r="G83"/>
  <c r="R83" s="1"/>
  <c r="G84"/>
  <c r="R84" s="1"/>
  <c r="G85"/>
  <c r="G86"/>
  <c r="R86" s="1"/>
  <c r="G87"/>
  <c r="R87" s="1"/>
  <c r="G88"/>
  <c r="R88" s="1"/>
  <c r="G89"/>
  <c r="R89" s="1"/>
  <c r="G90"/>
  <c r="R90" s="1"/>
  <c r="G91"/>
  <c r="R91" s="1"/>
  <c r="G92"/>
  <c r="R92" s="1"/>
  <c r="G93"/>
  <c r="R93" s="1"/>
  <c r="G94"/>
  <c r="G95"/>
  <c r="R95" s="1"/>
  <c r="G96"/>
  <c r="R96" s="1"/>
  <c r="G97"/>
  <c r="G98"/>
  <c r="R98" s="1"/>
  <c r="G99"/>
  <c r="R99" s="1"/>
  <c r="G100"/>
  <c r="R100" s="1"/>
  <c r="G101"/>
  <c r="G102"/>
  <c r="R102" s="1"/>
  <c r="G103"/>
  <c r="R103" s="1"/>
  <c r="G104"/>
  <c r="G105"/>
  <c r="R105" s="1"/>
  <c r="G106"/>
  <c r="G107"/>
  <c r="R107" s="1"/>
  <c r="G108"/>
  <c r="R108" s="1"/>
  <c r="G109"/>
  <c r="G110"/>
  <c r="R110" s="1"/>
  <c r="G111"/>
  <c r="R111" s="1"/>
  <c r="G112"/>
  <c r="R112" s="1"/>
  <c r="G113"/>
  <c r="R113" s="1"/>
  <c r="G114"/>
  <c r="G115"/>
  <c r="R115" s="1"/>
  <c r="G116"/>
  <c r="R116" s="1"/>
  <c r="G117"/>
  <c r="R117" s="1"/>
  <c r="G118"/>
  <c r="R118" s="1"/>
  <c r="G119"/>
  <c r="R119" s="1"/>
  <c r="G120"/>
  <c r="R120" s="1"/>
  <c r="G121"/>
  <c r="G122"/>
  <c r="G123"/>
  <c r="G2"/>
  <c r="B129" l="1"/>
  <c r="R125" s="1"/>
  <c r="N30"/>
  <c r="U125"/>
  <c r="B130"/>
  <c r="S125" s="1"/>
  <c r="M123"/>
  <c r="B136"/>
  <c r="N18"/>
  <c r="N29"/>
  <c r="N41"/>
  <c r="O77"/>
  <c r="O65"/>
  <c r="O53"/>
  <c r="O41"/>
  <c r="O29"/>
  <c r="O17"/>
  <c r="O5"/>
  <c r="N42"/>
  <c r="O101"/>
  <c r="O78"/>
  <c r="O66"/>
  <c r="O54"/>
  <c r="O42"/>
  <c r="O30"/>
  <c r="O18"/>
  <c r="O6"/>
  <c r="O91"/>
  <c r="M53"/>
  <c r="O80"/>
  <c r="O32"/>
  <c r="O8"/>
  <c r="M77"/>
  <c r="O89"/>
  <c r="O56"/>
  <c r="O20"/>
  <c r="M78"/>
  <c r="O115"/>
  <c r="O79"/>
  <c r="O113"/>
  <c r="O19"/>
  <c r="M124"/>
  <c r="M4"/>
  <c r="M5"/>
  <c r="O85"/>
  <c r="M6"/>
  <c r="O86"/>
  <c r="M50"/>
  <c r="M120"/>
  <c r="O111"/>
  <c r="O99"/>
  <c r="O87"/>
  <c r="O75"/>
  <c r="O63"/>
  <c r="O51"/>
  <c r="O39"/>
  <c r="O27"/>
  <c r="O15"/>
  <c r="O3"/>
  <c r="O124"/>
  <c r="O112"/>
  <c r="O100"/>
  <c r="O88"/>
  <c r="O76"/>
  <c r="O64"/>
  <c r="O52"/>
  <c r="O40"/>
  <c r="O28"/>
  <c r="O16"/>
  <c r="O4"/>
  <c r="M54"/>
  <c r="M15"/>
  <c r="M16"/>
  <c r="N76"/>
  <c r="M88"/>
  <c r="M85"/>
  <c r="M87"/>
  <c r="M17"/>
  <c r="M32"/>
  <c r="M112"/>
  <c r="M39"/>
  <c r="M113"/>
  <c r="M40"/>
  <c r="N89"/>
  <c r="M121"/>
  <c r="O21"/>
  <c r="M96"/>
  <c r="O57"/>
  <c r="M97"/>
  <c r="N99"/>
  <c r="M98"/>
  <c r="M62"/>
  <c r="M26"/>
  <c r="N100"/>
  <c r="M64"/>
  <c r="M28"/>
  <c r="N111"/>
  <c r="M65"/>
  <c r="O121"/>
  <c r="O97"/>
  <c r="M101"/>
  <c r="M75"/>
  <c r="O122"/>
  <c r="O110"/>
  <c r="O98"/>
  <c r="O74"/>
  <c r="M109"/>
  <c r="M38"/>
  <c r="N66"/>
  <c r="O43"/>
  <c r="O44"/>
  <c r="M56"/>
  <c r="N114"/>
  <c r="O68"/>
  <c r="O7"/>
  <c r="M122"/>
  <c r="M79"/>
  <c r="M63"/>
  <c r="M19"/>
  <c r="O69"/>
  <c r="M84"/>
  <c r="M20"/>
  <c r="M3"/>
  <c r="O102"/>
  <c r="N7"/>
  <c r="O9"/>
  <c r="M102"/>
  <c r="M43"/>
  <c r="N55"/>
  <c r="O103"/>
  <c r="O90"/>
  <c r="O31"/>
  <c r="M2"/>
  <c r="M108"/>
  <c r="M86"/>
  <c r="M44"/>
  <c r="M27"/>
  <c r="N90"/>
  <c r="O67"/>
  <c r="O33"/>
  <c r="M67"/>
  <c r="O55"/>
  <c r="M110"/>
  <c r="M68"/>
  <c r="M51"/>
  <c r="M73"/>
  <c r="M52"/>
  <c r="M8"/>
  <c r="N31"/>
  <c r="O45"/>
  <c r="O114"/>
  <c r="M74"/>
  <c r="M14"/>
  <c r="N115"/>
  <c r="N103"/>
  <c r="N91"/>
  <c r="N80"/>
  <c r="N69"/>
  <c r="N57"/>
  <c r="N45"/>
  <c r="N33"/>
  <c r="N21"/>
  <c r="N9"/>
  <c r="O2"/>
  <c r="N116"/>
  <c r="N104"/>
  <c r="N92"/>
  <c r="N70"/>
  <c r="N58"/>
  <c r="N46"/>
  <c r="N34"/>
  <c r="N22"/>
  <c r="N10"/>
  <c r="N117"/>
  <c r="N105"/>
  <c r="N93"/>
  <c r="N81"/>
  <c r="N71"/>
  <c r="N59"/>
  <c r="N47"/>
  <c r="N35"/>
  <c r="N23"/>
  <c r="N11"/>
  <c r="K116"/>
  <c r="O116" s="1"/>
  <c r="K104"/>
  <c r="O104" s="1"/>
  <c r="K92"/>
  <c r="O92" s="1"/>
  <c r="K70"/>
  <c r="O70" s="1"/>
  <c r="K58"/>
  <c r="O58" s="1"/>
  <c r="K46"/>
  <c r="O46" s="1"/>
  <c r="K34"/>
  <c r="O34" s="1"/>
  <c r="K22"/>
  <c r="O22" s="1"/>
  <c r="K10"/>
  <c r="N118"/>
  <c r="N106"/>
  <c r="N94"/>
  <c r="N82"/>
  <c r="N72"/>
  <c r="N60"/>
  <c r="N48"/>
  <c r="N36"/>
  <c r="N24"/>
  <c r="N12"/>
  <c r="K117"/>
  <c r="O117" s="1"/>
  <c r="K105"/>
  <c r="O105" s="1"/>
  <c r="K93"/>
  <c r="O93" s="1"/>
  <c r="K81"/>
  <c r="O81" s="1"/>
  <c r="K71"/>
  <c r="O71" s="1"/>
  <c r="K59"/>
  <c r="O59" s="1"/>
  <c r="K47"/>
  <c r="O47" s="1"/>
  <c r="K35"/>
  <c r="O35" s="1"/>
  <c r="K23"/>
  <c r="O23" s="1"/>
  <c r="K11"/>
  <c r="O11" s="1"/>
  <c r="N119"/>
  <c r="N107"/>
  <c r="N95"/>
  <c r="N83"/>
  <c r="N61"/>
  <c r="N49"/>
  <c r="N37"/>
  <c r="N25"/>
  <c r="N13"/>
  <c r="K118"/>
  <c r="O118" s="1"/>
  <c r="K106"/>
  <c r="O106" s="1"/>
  <c r="K94"/>
  <c r="O94" s="1"/>
  <c r="K82"/>
  <c r="O82" s="1"/>
  <c r="K72"/>
  <c r="O72" s="1"/>
  <c r="K60"/>
  <c r="O60" s="1"/>
  <c r="K48"/>
  <c r="O48" s="1"/>
  <c r="K36"/>
  <c r="O36" s="1"/>
  <c r="K24"/>
  <c r="O24" s="1"/>
  <c r="K12"/>
  <c r="O12" s="1"/>
  <c r="K119"/>
  <c r="O119" s="1"/>
  <c r="K107"/>
  <c r="O107" s="1"/>
  <c r="K95"/>
  <c r="O95" s="1"/>
  <c r="K83"/>
  <c r="O83" s="1"/>
  <c r="K61"/>
  <c r="O61" s="1"/>
  <c r="K49"/>
  <c r="O49" s="1"/>
  <c r="K37"/>
  <c r="O37" s="1"/>
  <c r="K25"/>
  <c r="O25" s="1"/>
  <c r="K13"/>
  <c r="O13" s="1"/>
  <c r="K120"/>
  <c r="O120" s="1"/>
  <c r="K108"/>
  <c r="O108" s="1"/>
  <c r="K96"/>
  <c r="O96" s="1"/>
  <c r="K84"/>
  <c r="O84" s="1"/>
  <c r="K73"/>
  <c r="O73" s="1"/>
  <c r="K62"/>
  <c r="O62" s="1"/>
  <c r="K50"/>
  <c r="O50" s="1"/>
  <c r="K38"/>
  <c r="O38" s="1"/>
  <c r="K26"/>
  <c r="O26" s="1"/>
  <c r="K14"/>
  <c r="O14" s="1"/>
  <c r="B131"/>
  <c r="T125" s="1"/>
  <c r="B139" l="1"/>
  <c r="B137"/>
  <c r="B138"/>
  <c r="O10"/>
  <c r="B128"/>
  <c r="B140" s="1"/>
  <c r="B142" s="1"/>
</calcChain>
</file>

<file path=xl/sharedStrings.xml><?xml version="1.0" encoding="utf-8"?>
<sst xmlns="http://schemas.openxmlformats.org/spreadsheetml/2006/main" count="484" uniqueCount="142">
  <si>
    <t>Are you a student or faculty?</t>
  </si>
  <si>
    <t>What demographics do you fall under?</t>
  </si>
  <si>
    <t>What are the make, model, and year of your vehicle?</t>
  </si>
  <si>
    <t>During regular school session, about how many miles do you drive in a given week?</t>
  </si>
  <si>
    <t>How often do you use the Shuttle Service</t>
  </si>
  <si>
    <t>I live on campus but don't have a car</t>
  </si>
  <si>
    <t>I commute</t>
  </si>
  <si>
    <t>I live on campus and have a car</t>
  </si>
  <si>
    <t>2003 Honda Civic</t>
  </si>
  <si>
    <t>2011 Ford Fusion</t>
  </si>
  <si>
    <t>Almost never</t>
  </si>
  <si>
    <t>Many times per week</t>
  </si>
  <si>
    <t>Almost Never</t>
  </si>
  <si>
    <t>2019 Honda FIT</t>
  </si>
  <si>
    <t>2021 Nissan Rogue</t>
  </si>
  <si>
    <t>2016 Honda Pilot</t>
  </si>
  <si>
    <t>2009 Toyota Camry</t>
  </si>
  <si>
    <t>2019 Chevy Silverado</t>
  </si>
  <si>
    <t>2004 Volkswagen Jetta</t>
  </si>
  <si>
    <t xml:space="preserve">2023 Jeep Wrangler </t>
  </si>
  <si>
    <t>2016 Hyaundai Elantra</t>
  </si>
  <si>
    <t>Once or Twice per Month</t>
  </si>
  <si>
    <t>2003 Honda Element</t>
  </si>
  <si>
    <t>2020 Jeep Cherokee</t>
  </si>
  <si>
    <t>2006 Volvo s40</t>
  </si>
  <si>
    <t>2017 Toyota RAV4</t>
  </si>
  <si>
    <t>2016 Honda civic</t>
  </si>
  <si>
    <t>2006 Mercedes Benz S350</t>
  </si>
  <si>
    <t>Once or Twice per Semester</t>
  </si>
  <si>
    <t>2018 Chevrolet Camaro SS</t>
  </si>
  <si>
    <t>2004 Honda Pilot</t>
  </si>
  <si>
    <t>2016 Ford Edge AWD</t>
  </si>
  <si>
    <t>Every week</t>
  </si>
  <si>
    <t>2013 Honda Civic</t>
  </si>
  <si>
    <t xml:space="preserve">2014 Kia optima </t>
  </si>
  <si>
    <t>2017 Hyundai Tucson SE</t>
  </si>
  <si>
    <t>2016 Jeep Compass 4x4</t>
  </si>
  <si>
    <t>2012 Ford Focus</t>
  </si>
  <si>
    <t>2008 Volvo S60</t>
  </si>
  <si>
    <t>2019 Honda Accord EX</t>
  </si>
  <si>
    <t>2006 Ford Focus</t>
  </si>
  <si>
    <t>2011 Toyota Prius</t>
  </si>
  <si>
    <t>2011 Subaru Forester</t>
  </si>
  <si>
    <t>2012 Volkswagon Golf</t>
  </si>
  <si>
    <t>2014 Toyota yaris</t>
  </si>
  <si>
    <t>2016 Chevy 1500</t>
  </si>
  <si>
    <t xml:space="preserve">2008 Mitsubishi outlander </t>
  </si>
  <si>
    <t>2019 Honda CRV</t>
  </si>
  <si>
    <t>2012 Honda Accord</t>
  </si>
  <si>
    <t xml:space="preserve">2018 Dodge Challenger </t>
  </si>
  <si>
    <t>2012 Mazda 3</t>
  </si>
  <si>
    <t xml:space="preserve">2013 Toyota Corolla </t>
  </si>
  <si>
    <t>1997 Jeep Cherokee Sport</t>
  </si>
  <si>
    <t xml:space="preserve">Granite peak bicycle </t>
  </si>
  <si>
    <t>2006 Ford F250</t>
  </si>
  <si>
    <t>2008 Honda Accord</t>
  </si>
  <si>
    <t>2010 Ford Fusion</t>
  </si>
  <si>
    <t>2017 Acura RDX</t>
  </si>
  <si>
    <t>I don't have a car, I use an electric scooter</t>
  </si>
  <si>
    <t>2006 Toyota Camry</t>
  </si>
  <si>
    <t>2011 Mercedes C300</t>
  </si>
  <si>
    <t>2004 Toyota Yaris</t>
  </si>
  <si>
    <t>2007 Nissan Maxima</t>
  </si>
  <si>
    <t>2005 Ford Explorer</t>
  </si>
  <si>
    <t>1998 Honda Accord</t>
  </si>
  <si>
    <t>2016 Honda Accord</t>
  </si>
  <si>
    <t>2003 Toyota Sienna</t>
  </si>
  <si>
    <t>2011 Ford Crown Victoria</t>
  </si>
  <si>
    <t>2012 Toyota Camry XLE</t>
  </si>
  <si>
    <t>2004 Chevy Impala</t>
  </si>
  <si>
    <t>2004 Jeep Grand Cherokee</t>
  </si>
  <si>
    <t>2011 Toyota Corolla</t>
  </si>
  <si>
    <t>2013 Subaru Impreza</t>
  </si>
  <si>
    <t>1995 Toyota Avalon</t>
  </si>
  <si>
    <t>2017 Kia Sorento</t>
  </si>
  <si>
    <t>2007 Toyota Camry</t>
  </si>
  <si>
    <t>2016 Kia Forte</t>
  </si>
  <si>
    <t>2013 Dodge Avenger sxt</t>
  </si>
  <si>
    <t>2014 Honda Pilot</t>
  </si>
  <si>
    <t>2014 Chevy Impala</t>
  </si>
  <si>
    <t>2017 Volkswagen GTI</t>
  </si>
  <si>
    <t>2014 Dodge Durango</t>
  </si>
  <si>
    <t>2003 Mitsubishi Galant</t>
  </si>
  <si>
    <t>2013 Buick Verano</t>
  </si>
  <si>
    <t>2022 Toyota Prius Prime</t>
  </si>
  <si>
    <t>2018 Hyundai Ioniq Plug-In Hybrid</t>
  </si>
  <si>
    <t>2010 Volvo XC60</t>
  </si>
  <si>
    <t xml:space="preserve">2006 Acura MDX </t>
  </si>
  <si>
    <t>2007 chevy malibu</t>
  </si>
  <si>
    <t>Advertised MPG</t>
  </si>
  <si>
    <t>1998 Ford F150</t>
  </si>
  <si>
    <t>2018 Toyota Prius Prime</t>
  </si>
  <si>
    <t>2009 Chevy Malibu</t>
  </si>
  <si>
    <t>2018 Hyundai Elantra</t>
  </si>
  <si>
    <t>2021 Honda Civic</t>
  </si>
  <si>
    <t>2008 Volkswagon Rabbit</t>
  </si>
  <si>
    <t>2011 Mitsubishi Lancer</t>
  </si>
  <si>
    <t>2016 Ford Fiesta</t>
  </si>
  <si>
    <t>2023 Toyota Camry Hybrid</t>
  </si>
  <si>
    <t>2011 Toyota Camry</t>
  </si>
  <si>
    <t>2022 Subaru Crosstrek</t>
  </si>
  <si>
    <t>2018 Honda CRV</t>
  </si>
  <si>
    <t>2004 Chevy Tahoe</t>
  </si>
  <si>
    <t>2015 Chevy Cruze</t>
  </si>
  <si>
    <t>2017 Volkswagen Alltrack</t>
  </si>
  <si>
    <t>2018 Toyota Tacoma</t>
  </si>
  <si>
    <t>2017 Nissan Altima</t>
  </si>
  <si>
    <t>2s</t>
  </si>
  <si>
    <t>1s</t>
  </si>
  <si>
    <t>3s</t>
  </si>
  <si>
    <t>4s</t>
  </si>
  <si>
    <t>f</t>
  </si>
  <si>
    <t>gs</t>
  </si>
  <si>
    <t>Is Undergrad</t>
  </si>
  <si>
    <t>Is Grad</t>
  </si>
  <si>
    <t>Is Faculty</t>
  </si>
  <si>
    <t>Undergrads Sampled</t>
  </si>
  <si>
    <t>Grads Sampled</t>
  </si>
  <si>
    <t>Staff/Faculty Sampled</t>
  </si>
  <si>
    <t>Total Sampled</t>
  </si>
  <si>
    <t>Demographic</t>
  </si>
  <si>
    <t>Count</t>
  </si>
  <si>
    <t>Vehicle Statistics</t>
  </si>
  <si>
    <t>Miles Per Gallon (Avg.)</t>
  </si>
  <si>
    <t>Weekly Commuter Miles (Avg.)</t>
  </si>
  <si>
    <t>Calculated Value</t>
  </si>
  <si>
    <t>Is Commuter</t>
  </si>
  <si>
    <t>Commuter Miles</t>
  </si>
  <si>
    <t>Has Car On Campus</t>
  </si>
  <si>
    <t>On Campus Miles</t>
  </si>
  <si>
    <t>Weekly On Campus Driver Miles (Avg.)</t>
  </si>
  <si>
    <t>Weekly All On Campus Miles (Avg.)</t>
  </si>
  <si>
    <t>Lives On Campus</t>
  </si>
  <si>
    <t>Gallons Per Week</t>
  </si>
  <si>
    <t>Gallons Per Person</t>
  </si>
  <si>
    <t>Is student</t>
  </si>
  <si>
    <t>Students Using Shuttles</t>
  </si>
  <si>
    <t>Weekly All Miles (Avg)</t>
  </si>
  <si>
    <t>Undergrad Gallons</t>
  </si>
  <si>
    <t>Grad Gallons</t>
  </si>
  <si>
    <t>Faculty Gallons</t>
  </si>
  <si>
    <t>Gallons Per Person Alt Calc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</si>
</sst>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NumberFormat="1" applyFont="1" applyAlignment="1"/>
    <xf numFmtId="0" fontId="3" fillId="0" borderId="0" xfId="0" applyFont="1" applyBorder="1" applyAlignment="1"/>
    <xf numFmtId="0" fontId="0" fillId="0" borderId="0" xfId="0" applyNumberFormat="1" applyFont="1" applyBorder="1" applyAlignment="1"/>
    <xf numFmtId="0" fontId="1" fillId="0" borderId="0" xfId="0" applyFont="1" applyFill="1" applyAlignment="1"/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numFmt numFmtId="0" formatCode="General"/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27:B131" totalsRowShown="0">
  <autoFilter ref="A127:B131"/>
  <tableColumns count="2">
    <tableColumn id="1" name="Demographic" dataDxfId="3"/>
    <tableColumn id="2" name="Count"/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35:B143" totalsRowShown="0" headerRowDxfId="0">
  <autoFilter ref="A135:B143"/>
  <tableColumns count="2">
    <tableColumn id="1" name="Vehicle Statistics" dataDxfId="2"/>
    <tableColumn id="2" name="Calculated Value" dataDxfId="1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U159"/>
  <sheetViews>
    <sheetView tabSelected="1" workbookViewId="0">
      <pane ySplit="1" topLeftCell="A113" activePane="bottomLeft" state="frozen"/>
      <selection pane="bottomLeft" activeCell="B143" sqref="B143"/>
    </sheetView>
  </sheetViews>
  <sheetFormatPr defaultColWidth="12.5703125" defaultRowHeight="15.75" customHeight="1"/>
  <cols>
    <col min="1" max="1" width="34.42578125" bestFit="1" customWidth="1"/>
    <col min="2" max="2" width="33.42578125" bestFit="1" customWidth="1"/>
    <col min="3" max="3" width="52.5703125" bestFit="1" customWidth="1"/>
    <col min="4" max="4" width="47" customWidth="1"/>
    <col min="5" max="5" width="76.28515625" bestFit="1" customWidth="1"/>
    <col min="6" max="6" width="38" bestFit="1" customWidth="1"/>
    <col min="7" max="7" width="25.140625" bestFit="1" customWidth="1"/>
    <col min="8" max="13" width="18.85546875" customWidth="1"/>
    <col min="14" max="14" width="16" bestFit="1" customWidth="1"/>
    <col min="15" max="15" width="16.140625" bestFit="1" customWidth="1"/>
    <col min="18" max="18" width="16.42578125" bestFit="1" customWidth="1"/>
    <col min="20" max="20" width="14.140625" bestFit="1" customWidth="1"/>
    <col min="21" max="21" width="16.140625" bestFit="1" customWidth="1"/>
  </cols>
  <sheetData>
    <row r="1" spans="1:21" ht="12.75">
      <c r="A1" s="1" t="s">
        <v>0</v>
      </c>
      <c r="B1" s="1" t="s">
        <v>1</v>
      </c>
      <c r="C1" s="1" t="s">
        <v>2</v>
      </c>
      <c r="D1" s="5" t="s">
        <v>89</v>
      </c>
      <c r="E1" s="1" t="s">
        <v>3</v>
      </c>
      <c r="F1" s="2" t="s">
        <v>4</v>
      </c>
      <c r="G1" s="4" t="s">
        <v>113</v>
      </c>
      <c r="H1" s="4" t="s">
        <v>114</v>
      </c>
      <c r="I1" s="4" t="s">
        <v>115</v>
      </c>
      <c r="J1" s="7" t="s">
        <v>126</v>
      </c>
      <c r="K1" s="7" t="s">
        <v>127</v>
      </c>
      <c r="L1" s="7" t="s">
        <v>128</v>
      </c>
      <c r="M1" s="7" t="s">
        <v>129</v>
      </c>
      <c r="N1" s="7" t="s">
        <v>132</v>
      </c>
      <c r="O1" s="7" t="s">
        <v>133</v>
      </c>
      <c r="P1" s="7" t="s">
        <v>135</v>
      </c>
      <c r="R1" s="7" t="s">
        <v>138</v>
      </c>
      <c r="S1" s="7" t="s">
        <v>139</v>
      </c>
      <c r="T1" s="7" t="s">
        <v>140</v>
      </c>
      <c r="U1" s="7" t="s">
        <v>133</v>
      </c>
    </row>
    <row r="2" spans="1:21" ht="12.75">
      <c r="A2" s="4" t="s">
        <v>107</v>
      </c>
      <c r="B2" s="3" t="s">
        <v>5</v>
      </c>
      <c r="G2">
        <f>NOT(OR(A2="f", A2="gs"))*1</f>
        <v>1</v>
      </c>
      <c r="H2">
        <f>(A2="gs")*1</f>
        <v>0</v>
      </c>
      <c r="I2">
        <f>(A2="f")*1</f>
        <v>0</v>
      </c>
      <c r="J2">
        <f>(B2="I commute")*1</f>
        <v>0</v>
      </c>
      <c r="K2">
        <f>J2*E2</f>
        <v>0</v>
      </c>
      <c r="L2">
        <f>(B2="I live on campus and have a car")*1</f>
        <v>0</v>
      </c>
      <c r="M2">
        <f>L2*E2</f>
        <v>0</v>
      </c>
      <c r="N2">
        <f>OR(L2, B2="I live on campus but don't have a car")*1</f>
        <v>1</v>
      </c>
      <c r="O2">
        <f>IF(OR(J2:L2), E2/D2, 0)</f>
        <v>0</v>
      </c>
      <c r="P2">
        <f>NOT(A2="f")*1</f>
        <v>1</v>
      </c>
      <c r="R2">
        <f>IF(D2&gt;0,G2*E2/D2,0)</f>
        <v>0</v>
      </c>
      <c r="S2" s="6">
        <f>IF(D2&gt;0,H2*E2/D2,0)</f>
        <v>0</v>
      </c>
      <c r="T2">
        <f>IF(D2&gt;0,I2*E2/D2,0)</f>
        <v>0</v>
      </c>
      <c r="U2">
        <f>IF(D2&gt;0,E2/D2,0)</f>
        <v>0</v>
      </c>
    </row>
    <row r="3" spans="1:21" ht="12.75">
      <c r="A3" s="4" t="s">
        <v>107</v>
      </c>
      <c r="B3" s="3" t="s">
        <v>5</v>
      </c>
      <c r="G3">
        <f t="shared" ref="G3:G62" si="0">NOT(OR(A3="f", A3="gs"))*1</f>
        <v>1</v>
      </c>
      <c r="H3">
        <f t="shared" ref="H3:H65" si="1">(A3="gs")*1</f>
        <v>0</v>
      </c>
      <c r="I3">
        <f t="shared" ref="I3:I65" si="2">(A3="f")*1</f>
        <v>0</v>
      </c>
      <c r="J3">
        <f t="shared" ref="J3:J65" si="3">(B3="I commute")*1</f>
        <v>0</v>
      </c>
      <c r="K3">
        <f t="shared" ref="K3:K65" si="4">J3*E3</f>
        <v>0</v>
      </c>
      <c r="L3">
        <f t="shared" ref="L3:L65" si="5">(B3="I live on campus and have a car")*1</f>
        <v>0</v>
      </c>
      <c r="M3">
        <f t="shared" ref="M3:M65" si="6">L3*E3</f>
        <v>0</v>
      </c>
      <c r="N3">
        <f>OR(L3, B3="I live on campus but don't have a car")*1</f>
        <v>1</v>
      </c>
      <c r="O3">
        <f t="shared" ref="O3:O65" si="7">IF(OR(J3:L3), E3/D3, 0)</f>
        <v>0</v>
      </c>
      <c r="P3">
        <f t="shared" ref="P3:P66" si="8">NOT(A3="f")*1</f>
        <v>1</v>
      </c>
      <c r="R3">
        <f t="shared" ref="R3:R66" si="9">IF(D3&gt;0,G3*E3/D3,0)</f>
        <v>0</v>
      </c>
      <c r="S3" s="6">
        <f t="shared" ref="S3:S66" si="10">IF(D3&gt;0,H3*E3/D3,0)</f>
        <v>0</v>
      </c>
      <c r="T3">
        <f t="shared" ref="T3:T66" si="11">IF(D3&gt;0,I3*E3/D3,0)</f>
        <v>0</v>
      </c>
      <c r="U3">
        <f t="shared" ref="U3:U66" si="12">IF(D3&gt;0,E3/D3,0)</f>
        <v>0</v>
      </c>
    </row>
    <row r="4" spans="1:21" ht="12.75">
      <c r="A4" s="4" t="s">
        <v>108</v>
      </c>
      <c r="B4" s="3" t="s">
        <v>5</v>
      </c>
      <c r="G4">
        <f t="shared" si="0"/>
        <v>1</v>
      </c>
      <c r="H4">
        <f t="shared" si="1"/>
        <v>0</v>
      </c>
      <c r="I4">
        <f t="shared" si="2"/>
        <v>0</v>
      </c>
      <c r="J4">
        <f t="shared" si="3"/>
        <v>0</v>
      </c>
      <c r="K4">
        <f t="shared" si="4"/>
        <v>0</v>
      </c>
      <c r="L4">
        <f t="shared" si="5"/>
        <v>0</v>
      </c>
      <c r="M4">
        <f t="shared" si="6"/>
        <v>0</v>
      </c>
      <c r="N4">
        <f>OR(L4, B4="I live on campus but don't have a car")*1</f>
        <v>1</v>
      </c>
      <c r="O4">
        <f t="shared" si="7"/>
        <v>0</v>
      </c>
      <c r="P4">
        <f t="shared" si="8"/>
        <v>1</v>
      </c>
      <c r="R4">
        <f t="shared" si="9"/>
        <v>0</v>
      </c>
      <c r="S4" s="6">
        <f t="shared" si="10"/>
        <v>0</v>
      </c>
      <c r="T4">
        <f t="shared" si="11"/>
        <v>0</v>
      </c>
      <c r="U4">
        <f t="shared" si="12"/>
        <v>0</v>
      </c>
    </row>
    <row r="5" spans="1:21" ht="12.75">
      <c r="A5" s="4" t="s">
        <v>111</v>
      </c>
      <c r="B5" s="3" t="s">
        <v>6</v>
      </c>
      <c r="C5" s="4" t="s">
        <v>59</v>
      </c>
      <c r="D5" s="4">
        <v>24</v>
      </c>
      <c r="E5" s="3">
        <v>500</v>
      </c>
      <c r="F5" s="4"/>
      <c r="G5">
        <f t="shared" si="0"/>
        <v>0</v>
      </c>
      <c r="H5">
        <f t="shared" si="1"/>
        <v>0</v>
      </c>
      <c r="I5">
        <f t="shared" si="2"/>
        <v>1</v>
      </c>
      <c r="J5">
        <f t="shared" si="3"/>
        <v>1</v>
      </c>
      <c r="K5">
        <f t="shared" si="4"/>
        <v>500</v>
      </c>
      <c r="L5">
        <f t="shared" si="5"/>
        <v>0</v>
      </c>
      <c r="M5">
        <f t="shared" si="6"/>
        <v>0</v>
      </c>
      <c r="N5">
        <f>OR(L5, B5="I live on campus but don't have a car")*1</f>
        <v>0</v>
      </c>
      <c r="O5">
        <f t="shared" si="7"/>
        <v>20.833333333333332</v>
      </c>
      <c r="P5">
        <f t="shared" si="8"/>
        <v>0</v>
      </c>
      <c r="R5">
        <f t="shared" si="9"/>
        <v>0</v>
      </c>
      <c r="S5" s="6">
        <f t="shared" si="10"/>
        <v>0</v>
      </c>
      <c r="T5">
        <f t="shared" si="11"/>
        <v>20.833333333333332</v>
      </c>
      <c r="U5">
        <f t="shared" si="12"/>
        <v>20.833333333333332</v>
      </c>
    </row>
    <row r="6" spans="1:21" ht="12.75">
      <c r="A6" s="4" t="s">
        <v>108</v>
      </c>
      <c r="B6" s="3" t="s">
        <v>5</v>
      </c>
      <c r="G6">
        <f t="shared" si="0"/>
        <v>1</v>
      </c>
      <c r="H6">
        <f t="shared" si="1"/>
        <v>0</v>
      </c>
      <c r="I6">
        <f t="shared" si="2"/>
        <v>0</v>
      </c>
      <c r="J6">
        <f t="shared" si="3"/>
        <v>0</v>
      </c>
      <c r="K6">
        <f t="shared" si="4"/>
        <v>0</v>
      </c>
      <c r="L6">
        <f t="shared" si="5"/>
        <v>0</v>
      </c>
      <c r="M6">
        <f t="shared" si="6"/>
        <v>0</v>
      </c>
      <c r="N6">
        <f>OR(L6, B6="I live on campus but don't have a car")*1</f>
        <v>1</v>
      </c>
      <c r="O6">
        <f t="shared" si="7"/>
        <v>0</v>
      </c>
      <c r="P6">
        <f t="shared" si="8"/>
        <v>1</v>
      </c>
      <c r="R6">
        <f t="shared" si="9"/>
        <v>0</v>
      </c>
      <c r="S6" s="6">
        <f t="shared" si="10"/>
        <v>0</v>
      </c>
      <c r="T6">
        <f t="shared" si="11"/>
        <v>0</v>
      </c>
      <c r="U6">
        <f t="shared" si="12"/>
        <v>0</v>
      </c>
    </row>
    <row r="7" spans="1:21" ht="12.75">
      <c r="A7" s="4" t="s">
        <v>107</v>
      </c>
      <c r="B7" s="3" t="s">
        <v>7</v>
      </c>
      <c r="C7" s="4" t="s">
        <v>60</v>
      </c>
      <c r="D7" s="4">
        <v>20</v>
      </c>
      <c r="E7" s="3">
        <v>100</v>
      </c>
      <c r="F7" s="4"/>
      <c r="G7">
        <f t="shared" si="0"/>
        <v>1</v>
      </c>
      <c r="H7">
        <f t="shared" si="1"/>
        <v>0</v>
      </c>
      <c r="I7">
        <f t="shared" si="2"/>
        <v>0</v>
      </c>
      <c r="J7">
        <f t="shared" si="3"/>
        <v>0</v>
      </c>
      <c r="K7">
        <f t="shared" si="4"/>
        <v>0</v>
      </c>
      <c r="L7">
        <f t="shared" si="5"/>
        <v>1</v>
      </c>
      <c r="M7">
        <f t="shared" si="6"/>
        <v>100</v>
      </c>
      <c r="N7">
        <f>OR(L7, B7="I live on campus but don't have a car")*1</f>
        <v>1</v>
      </c>
      <c r="O7">
        <f t="shared" si="7"/>
        <v>5</v>
      </c>
      <c r="P7">
        <f t="shared" si="8"/>
        <v>1</v>
      </c>
      <c r="R7">
        <f t="shared" si="9"/>
        <v>5</v>
      </c>
      <c r="S7" s="6">
        <f t="shared" si="10"/>
        <v>0</v>
      </c>
      <c r="T7">
        <f t="shared" si="11"/>
        <v>0</v>
      </c>
      <c r="U7">
        <f t="shared" si="12"/>
        <v>5</v>
      </c>
    </row>
    <row r="8" spans="1:21" ht="12.75">
      <c r="A8" s="4" t="s">
        <v>107</v>
      </c>
      <c r="B8" s="3" t="s">
        <v>5</v>
      </c>
      <c r="G8">
        <f t="shared" si="0"/>
        <v>1</v>
      </c>
      <c r="H8">
        <f t="shared" si="1"/>
        <v>0</v>
      </c>
      <c r="I8">
        <f t="shared" si="2"/>
        <v>0</v>
      </c>
      <c r="J8">
        <f t="shared" si="3"/>
        <v>0</v>
      </c>
      <c r="K8">
        <f t="shared" si="4"/>
        <v>0</v>
      </c>
      <c r="L8">
        <f t="shared" si="5"/>
        <v>0</v>
      </c>
      <c r="M8">
        <f t="shared" si="6"/>
        <v>0</v>
      </c>
      <c r="N8">
        <f>OR(L8, B8="I live on campus but don't have a car")*1</f>
        <v>1</v>
      </c>
      <c r="O8">
        <f t="shared" si="7"/>
        <v>0</v>
      </c>
      <c r="P8">
        <f t="shared" si="8"/>
        <v>1</v>
      </c>
      <c r="R8">
        <f t="shared" si="9"/>
        <v>0</v>
      </c>
      <c r="S8" s="6">
        <f t="shared" si="10"/>
        <v>0</v>
      </c>
      <c r="T8">
        <f t="shared" si="11"/>
        <v>0</v>
      </c>
      <c r="U8">
        <f t="shared" si="12"/>
        <v>0</v>
      </c>
    </row>
    <row r="9" spans="1:21" ht="12.75">
      <c r="A9" s="4" t="s">
        <v>107</v>
      </c>
      <c r="B9" s="3" t="s">
        <v>6</v>
      </c>
      <c r="C9" s="3" t="s">
        <v>8</v>
      </c>
      <c r="D9" s="4">
        <v>32</v>
      </c>
      <c r="E9" s="3">
        <v>270</v>
      </c>
      <c r="F9" s="4"/>
      <c r="G9">
        <f t="shared" si="0"/>
        <v>1</v>
      </c>
      <c r="H9">
        <f t="shared" si="1"/>
        <v>0</v>
      </c>
      <c r="I9">
        <f t="shared" si="2"/>
        <v>0</v>
      </c>
      <c r="J9">
        <f t="shared" si="3"/>
        <v>1</v>
      </c>
      <c r="K9">
        <f t="shared" si="4"/>
        <v>270</v>
      </c>
      <c r="L9">
        <f t="shared" si="5"/>
        <v>0</v>
      </c>
      <c r="M9">
        <f t="shared" si="6"/>
        <v>0</v>
      </c>
      <c r="N9">
        <f>OR(L9, B9="I live on campus but don't have a car")*1</f>
        <v>0</v>
      </c>
      <c r="O9">
        <f t="shared" si="7"/>
        <v>8.4375</v>
      </c>
      <c r="P9">
        <f t="shared" si="8"/>
        <v>1</v>
      </c>
      <c r="R9">
        <f t="shared" si="9"/>
        <v>8.4375</v>
      </c>
      <c r="S9" s="6">
        <f t="shared" si="10"/>
        <v>0</v>
      </c>
      <c r="T9">
        <f t="shared" si="11"/>
        <v>0</v>
      </c>
      <c r="U9">
        <f t="shared" si="12"/>
        <v>8.4375</v>
      </c>
    </row>
    <row r="10" spans="1:21" ht="12.75">
      <c r="A10" s="4" t="s">
        <v>107</v>
      </c>
      <c r="B10" s="3" t="s">
        <v>5</v>
      </c>
      <c r="G10">
        <f t="shared" si="0"/>
        <v>1</v>
      </c>
      <c r="H10">
        <f t="shared" si="1"/>
        <v>0</v>
      </c>
      <c r="I10">
        <f t="shared" si="2"/>
        <v>0</v>
      </c>
      <c r="J10">
        <f t="shared" si="3"/>
        <v>0</v>
      </c>
      <c r="K10">
        <f t="shared" si="4"/>
        <v>0</v>
      </c>
      <c r="L10">
        <f t="shared" si="5"/>
        <v>0</v>
      </c>
      <c r="M10">
        <f t="shared" si="6"/>
        <v>0</v>
      </c>
      <c r="N10">
        <f>OR(L10, B10="I live on campus but don't have a car")*1</f>
        <v>1</v>
      </c>
      <c r="O10">
        <f t="shared" si="7"/>
        <v>0</v>
      </c>
      <c r="P10">
        <f t="shared" si="8"/>
        <v>1</v>
      </c>
      <c r="R10">
        <f t="shared" si="9"/>
        <v>0</v>
      </c>
      <c r="S10" s="6">
        <f t="shared" si="10"/>
        <v>0</v>
      </c>
      <c r="T10">
        <f t="shared" si="11"/>
        <v>0</v>
      </c>
      <c r="U10">
        <f t="shared" si="12"/>
        <v>0</v>
      </c>
    </row>
    <row r="11" spans="1:21" ht="12.75">
      <c r="A11" s="4" t="s">
        <v>107</v>
      </c>
      <c r="B11" s="3" t="s">
        <v>7</v>
      </c>
      <c r="C11" s="4" t="s">
        <v>61</v>
      </c>
      <c r="D11" s="4">
        <v>52</v>
      </c>
      <c r="E11" s="3">
        <v>20</v>
      </c>
      <c r="F11" s="4"/>
      <c r="G11">
        <f t="shared" si="0"/>
        <v>1</v>
      </c>
      <c r="H11">
        <f t="shared" si="1"/>
        <v>0</v>
      </c>
      <c r="I11">
        <f t="shared" si="2"/>
        <v>0</v>
      </c>
      <c r="J11">
        <f t="shared" si="3"/>
        <v>0</v>
      </c>
      <c r="K11">
        <f t="shared" si="4"/>
        <v>0</v>
      </c>
      <c r="L11">
        <f t="shared" si="5"/>
        <v>1</v>
      </c>
      <c r="M11">
        <f t="shared" si="6"/>
        <v>20</v>
      </c>
      <c r="N11">
        <f>OR(L11, B11="I live on campus but don't have a car")*1</f>
        <v>1</v>
      </c>
      <c r="O11">
        <f t="shared" si="7"/>
        <v>0.38461538461538464</v>
      </c>
      <c r="P11">
        <f t="shared" si="8"/>
        <v>1</v>
      </c>
      <c r="R11">
        <f t="shared" si="9"/>
        <v>0.38461538461538464</v>
      </c>
      <c r="S11" s="6">
        <f t="shared" si="10"/>
        <v>0</v>
      </c>
      <c r="T11">
        <f t="shared" si="11"/>
        <v>0</v>
      </c>
      <c r="U11">
        <f t="shared" si="12"/>
        <v>0.38461538461538464</v>
      </c>
    </row>
    <row r="12" spans="1:21" ht="12.75">
      <c r="A12" s="4" t="s">
        <v>107</v>
      </c>
      <c r="B12" s="3" t="s">
        <v>5</v>
      </c>
      <c r="G12">
        <f t="shared" si="0"/>
        <v>1</v>
      </c>
      <c r="H12">
        <f t="shared" si="1"/>
        <v>0</v>
      </c>
      <c r="I12">
        <f t="shared" si="2"/>
        <v>0</v>
      </c>
      <c r="J12">
        <f t="shared" si="3"/>
        <v>0</v>
      </c>
      <c r="K12">
        <f t="shared" si="4"/>
        <v>0</v>
      </c>
      <c r="L12">
        <f t="shared" si="5"/>
        <v>0</v>
      </c>
      <c r="M12">
        <f t="shared" si="6"/>
        <v>0</v>
      </c>
      <c r="N12">
        <f>OR(L12, B12="I live on campus but don't have a car")*1</f>
        <v>1</v>
      </c>
      <c r="O12">
        <f t="shared" si="7"/>
        <v>0</v>
      </c>
      <c r="P12">
        <f t="shared" si="8"/>
        <v>1</v>
      </c>
      <c r="R12">
        <f t="shared" si="9"/>
        <v>0</v>
      </c>
      <c r="S12" s="6">
        <f t="shared" si="10"/>
        <v>0</v>
      </c>
      <c r="T12">
        <f t="shared" si="11"/>
        <v>0</v>
      </c>
      <c r="U12">
        <f t="shared" si="12"/>
        <v>0</v>
      </c>
    </row>
    <row r="13" spans="1:21" ht="12.75">
      <c r="A13" s="4" t="s">
        <v>107</v>
      </c>
      <c r="B13" s="3" t="s">
        <v>5</v>
      </c>
      <c r="G13">
        <f t="shared" si="0"/>
        <v>1</v>
      </c>
      <c r="H13">
        <f t="shared" si="1"/>
        <v>0</v>
      </c>
      <c r="I13">
        <f t="shared" si="2"/>
        <v>0</v>
      </c>
      <c r="J13">
        <f t="shared" si="3"/>
        <v>0</v>
      </c>
      <c r="K13">
        <f t="shared" si="4"/>
        <v>0</v>
      </c>
      <c r="L13">
        <f t="shared" si="5"/>
        <v>0</v>
      </c>
      <c r="M13">
        <f t="shared" si="6"/>
        <v>0</v>
      </c>
      <c r="N13">
        <f>OR(L13, B13="I live on campus but don't have a car")*1</f>
        <v>1</v>
      </c>
      <c r="O13">
        <f t="shared" si="7"/>
        <v>0</v>
      </c>
      <c r="P13">
        <f t="shared" si="8"/>
        <v>1</v>
      </c>
      <c r="R13">
        <f t="shared" si="9"/>
        <v>0</v>
      </c>
      <c r="S13" s="6">
        <f t="shared" si="10"/>
        <v>0</v>
      </c>
      <c r="T13">
        <f t="shared" si="11"/>
        <v>0</v>
      </c>
      <c r="U13">
        <f t="shared" si="12"/>
        <v>0</v>
      </c>
    </row>
    <row r="14" spans="1:21" ht="12.75">
      <c r="A14" s="4" t="s">
        <v>107</v>
      </c>
      <c r="B14" s="3" t="s">
        <v>7</v>
      </c>
      <c r="C14" s="3" t="s">
        <v>9</v>
      </c>
      <c r="D14" s="4">
        <v>19</v>
      </c>
      <c r="E14" s="3">
        <v>25</v>
      </c>
      <c r="F14" s="4"/>
      <c r="G14">
        <f t="shared" si="0"/>
        <v>1</v>
      </c>
      <c r="H14">
        <f t="shared" si="1"/>
        <v>0</v>
      </c>
      <c r="I14">
        <f t="shared" si="2"/>
        <v>0</v>
      </c>
      <c r="J14">
        <f t="shared" si="3"/>
        <v>0</v>
      </c>
      <c r="K14">
        <f t="shared" si="4"/>
        <v>0</v>
      </c>
      <c r="L14">
        <f t="shared" si="5"/>
        <v>1</v>
      </c>
      <c r="M14">
        <f t="shared" si="6"/>
        <v>25</v>
      </c>
      <c r="N14">
        <f>OR(L14, B14="I live on campus but don't have a car")*1</f>
        <v>1</v>
      </c>
      <c r="O14">
        <f t="shared" si="7"/>
        <v>1.3157894736842106</v>
      </c>
      <c r="P14">
        <f t="shared" si="8"/>
        <v>1</v>
      </c>
      <c r="R14">
        <f t="shared" si="9"/>
        <v>1.3157894736842106</v>
      </c>
      <c r="S14" s="6">
        <f t="shared" si="10"/>
        <v>0</v>
      </c>
      <c r="T14">
        <f t="shared" si="11"/>
        <v>0</v>
      </c>
      <c r="U14">
        <f t="shared" si="12"/>
        <v>1.3157894736842106</v>
      </c>
    </row>
    <row r="15" spans="1:21" ht="12.75">
      <c r="A15" s="4" t="s">
        <v>107</v>
      </c>
      <c r="B15" s="3" t="s">
        <v>5</v>
      </c>
      <c r="F15" s="3" t="s">
        <v>10</v>
      </c>
      <c r="G15">
        <f t="shared" si="0"/>
        <v>1</v>
      </c>
      <c r="H15">
        <f t="shared" si="1"/>
        <v>0</v>
      </c>
      <c r="I15">
        <f t="shared" si="2"/>
        <v>0</v>
      </c>
      <c r="J15">
        <f t="shared" si="3"/>
        <v>0</v>
      </c>
      <c r="K15">
        <f t="shared" si="4"/>
        <v>0</v>
      </c>
      <c r="L15">
        <f t="shared" si="5"/>
        <v>0</v>
      </c>
      <c r="M15">
        <f t="shared" si="6"/>
        <v>0</v>
      </c>
      <c r="N15">
        <f>OR(L15, B15="I live on campus but don't have a car")*1</f>
        <v>1</v>
      </c>
      <c r="O15">
        <f t="shared" si="7"/>
        <v>0</v>
      </c>
      <c r="P15">
        <f t="shared" si="8"/>
        <v>1</v>
      </c>
      <c r="Q15">
        <f>(F15="Almost never")*P15</f>
        <v>1</v>
      </c>
      <c r="R15">
        <f t="shared" si="9"/>
        <v>0</v>
      </c>
      <c r="S15" s="6">
        <f t="shared" si="10"/>
        <v>0</v>
      </c>
      <c r="T15">
        <f t="shared" si="11"/>
        <v>0</v>
      </c>
      <c r="U15">
        <f t="shared" si="12"/>
        <v>0</v>
      </c>
    </row>
    <row r="16" spans="1:21" ht="12.75">
      <c r="A16" s="4" t="s">
        <v>107</v>
      </c>
      <c r="B16" s="3" t="s">
        <v>6</v>
      </c>
      <c r="C16" s="4" t="s">
        <v>62</v>
      </c>
      <c r="D16" s="4">
        <v>21</v>
      </c>
      <c r="E16" s="3">
        <v>20</v>
      </c>
      <c r="F16" s="3" t="s">
        <v>11</v>
      </c>
      <c r="G16">
        <f t="shared" si="0"/>
        <v>1</v>
      </c>
      <c r="H16">
        <f t="shared" si="1"/>
        <v>0</v>
      </c>
      <c r="I16">
        <f t="shared" si="2"/>
        <v>0</v>
      </c>
      <c r="J16">
        <f t="shared" si="3"/>
        <v>1</v>
      </c>
      <c r="K16">
        <f t="shared" si="4"/>
        <v>20</v>
      </c>
      <c r="L16">
        <f t="shared" si="5"/>
        <v>0</v>
      </c>
      <c r="M16">
        <f t="shared" si="6"/>
        <v>0</v>
      </c>
      <c r="N16">
        <f>OR(L16, B16="I live on campus but don't have a car")*1</f>
        <v>0</v>
      </c>
      <c r="O16">
        <f t="shared" si="7"/>
        <v>0.95238095238095233</v>
      </c>
      <c r="P16">
        <f t="shared" si="8"/>
        <v>1</v>
      </c>
      <c r="Q16">
        <f t="shared" ref="Q16:Q79" si="13">(F16="Almost never")*P16</f>
        <v>0</v>
      </c>
      <c r="R16">
        <f t="shared" si="9"/>
        <v>0.95238095238095233</v>
      </c>
      <c r="S16" s="6">
        <f t="shared" si="10"/>
        <v>0</v>
      </c>
      <c r="T16">
        <f t="shared" si="11"/>
        <v>0</v>
      </c>
      <c r="U16">
        <f t="shared" si="12"/>
        <v>0.95238095238095233</v>
      </c>
    </row>
    <row r="17" spans="1:21" ht="12.75">
      <c r="A17" s="4" t="s">
        <v>107</v>
      </c>
      <c r="B17" s="3" t="s">
        <v>5</v>
      </c>
      <c r="F17" s="3" t="s">
        <v>12</v>
      </c>
      <c r="G17">
        <f t="shared" si="0"/>
        <v>1</v>
      </c>
      <c r="H17">
        <f t="shared" si="1"/>
        <v>0</v>
      </c>
      <c r="I17">
        <f t="shared" si="2"/>
        <v>0</v>
      </c>
      <c r="J17">
        <f t="shared" si="3"/>
        <v>0</v>
      </c>
      <c r="K17">
        <f t="shared" si="4"/>
        <v>0</v>
      </c>
      <c r="L17">
        <f t="shared" si="5"/>
        <v>0</v>
      </c>
      <c r="M17">
        <f t="shared" si="6"/>
        <v>0</v>
      </c>
      <c r="N17">
        <f>OR(L17, B17="I live on campus but don't have a car")*1</f>
        <v>1</v>
      </c>
      <c r="O17">
        <f t="shared" si="7"/>
        <v>0</v>
      </c>
      <c r="P17">
        <f t="shared" si="8"/>
        <v>1</v>
      </c>
      <c r="Q17">
        <f t="shared" si="13"/>
        <v>1</v>
      </c>
      <c r="R17">
        <f t="shared" si="9"/>
        <v>0</v>
      </c>
      <c r="S17" s="6">
        <f t="shared" si="10"/>
        <v>0</v>
      </c>
      <c r="T17">
        <f t="shared" si="11"/>
        <v>0</v>
      </c>
      <c r="U17">
        <f t="shared" si="12"/>
        <v>0</v>
      </c>
    </row>
    <row r="18" spans="1:21" ht="12.75">
      <c r="A18" s="4" t="s">
        <v>107</v>
      </c>
      <c r="B18" s="3" t="s">
        <v>5</v>
      </c>
      <c r="F18" s="3" t="s">
        <v>12</v>
      </c>
      <c r="G18">
        <f t="shared" si="0"/>
        <v>1</v>
      </c>
      <c r="H18">
        <f t="shared" si="1"/>
        <v>0</v>
      </c>
      <c r="I18">
        <f t="shared" si="2"/>
        <v>0</v>
      </c>
      <c r="J18">
        <f t="shared" si="3"/>
        <v>0</v>
      </c>
      <c r="K18">
        <f t="shared" si="4"/>
        <v>0</v>
      </c>
      <c r="L18">
        <f t="shared" si="5"/>
        <v>0</v>
      </c>
      <c r="M18">
        <f t="shared" si="6"/>
        <v>0</v>
      </c>
      <c r="N18">
        <f>OR(L18, B18="I live on campus but don't have a car")*1</f>
        <v>1</v>
      </c>
      <c r="O18">
        <f t="shared" si="7"/>
        <v>0</v>
      </c>
      <c r="P18">
        <f t="shared" si="8"/>
        <v>1</v>
      </c>
      <c r="Q18">
        <f t="shared" si="13"/>
        <v>1</v>
      </c>
      <c r="R18">
        <f t="shared" si="9"/>
        <v>0</v>
      </c>
      <c r="S18" s="6">
        <f t="shared" si="10"/>
        <v>0</v>
      </c>
      <c r="T18">
        <f t="shared" si="11"/>
        <v>0</v>
      </c>
      <c r="U18">
        <f t="shared" si="12"/>
        <v>0</v>
      </c>
    </row>
    <row r="19" spans="1:21" ht="12.75">
      <c r="A19" s="4" t="s">
        <v>107</v>
      </c>
      <c r="B19" s="3" t="s">
        <v>5</v>
      </c>
      <c r="F19" s="3" t="s">
        <v>12</v>
      </c>
      <c r="G19">
        <f t="shared" si="0"/>
        <v>1</v>
      </c>
      <c r="H19">
        <f t="shared" si="1"/>
        <v>0</v>
      </c>
      <c r="I19">
        <f t="shared" si="2"/>
        <v>0</v>
      </c>
      <c r="J19">
        <f t="shared" si="3"/>
        <v>0</v>
      </c>
      <c r="K19">
        <f t="shared" si="4"/>
        <v>0</v>
      </c>
      <c r="L19">
        <f t="shared" si="5"/>
        <v>0</v>
      </c>
      <c r="M19">
        <f t="shared" si="6"/>
        <v>0</v>
      </c>
      <c r="N19">
        <f>OR(L19, B19="I live on campus but don't have a car")*1</f>
        <v>1</v>
      </c>
      <c r="O19">
        <f t="shared" si="7"/>
        <v>0</v>
      </c>
      <c r="P19">
        <f t="shared" si="8"/>
        <v>1</v>
      </c>
      <c r="Q19">
        <f t="shared" si="13"/>
        <v>1</v>
      </c>
      <c r="R19">
        <f t="shared" si="9"/>
        <v>0</v>
      </c>
      <c r="S19" s="6">
        <f t="shared" si="10"/>
        <v>0</v>
      </c>
      <c r="T19">
        <f t="shared" si="11"/>
        <v>0</v>
      </c>
      <c r="U19">
        <f t="shared" si="12"/>
        <v>0</v>
      </c>
    </row>
    <row r="20" spans="1:21" ht="12.75">
      <c r="A20" s="4" t="s">
        <v>111</v>
      </c>
      <c r="B20" s="3" t="s">
        <v>6</v>
      </c>
      <c r="C20" s="4" t="s">
        <v>63</v>
      </c>
      <c r="D20" s="4">
        <v>15</v>
      </c>
      <c r="E20" s="3">
        <v>400</v>
      </c>
      <c r="F20" s="3" t="s">
        <v>12</v>
      </c>
      <c r="G20">
        <f t="shared" si="0"/>
        <v>0</v>
      </c>
      <c r="H20">
        <f t="shared" si="1"/>
        <v>0</v>
      </c>
      <c r="I20">
        <f t="shared" si="2"/>
        <v>1</v>
      </c>
      <c r="J20">
        <f t="shared" si="3"/>
        <v>1</v>
      </c>
      <c r="K20">
        <f t="shared" si="4"/>
        <v>400</v>
      </c>
      <c r="L20">
        <f t="shared" si="5"/>
        <v>0</v>
      </c>
      <c r="M20">
        <f t="shared" si="6"/>
        <v>0</v>
      </c>
      <c r="N20">
        <f>OR(L20, B20="I live on campus but don't have a car")*1</f>
        <v>0</v>
      </c>
      <c r="O20">
        <f t="shared" si="7"/>
        <v>26.666666666666668</v>
      </c>
      <c r="P20">
        <f t="shared" si="8"/>
        <v>0</v>
      </c>
      <c r="Q20">
        <f t="shared" si="13"/>
        <v>0</v>
      </c>
      <c r="R20">
        <f t="shared" si="9"/>
        <v>0</v>
      </c>
      <c r="S20" s="6">
        <f t="shared" si="10"/>
        <v>0</v>
      </c>
      <c r="T20">
        <f t="shared" si="11"/>
        <v>26.666666666666668</v>
      </c>
      <c r="U20">
        <f t="shared" si="12"/>
        <v>26.666666666666668</v>
      </c>
    </row>
    <row r="21" spans="1:21" ht="12.75">
      <c r="A21" s="4" t="s">
        <v>111</v>
      </c>
      <c r="B21" s="3" t="s">
        <v>6</v>
      </c>
      <c r="C21" s="3" t="s">
        <v>13</v>
      </c>
      <c r="D21" s="4">
        <v>36</v>
      </c>
      <c r="E21" s="3">
        <v>30</v>
      </c>
      <c r="F21" s="3" t="s">
        <v>12</v>
      </c>
      <c r="G21">
        <f t="shared" si="0"/>
        <v>0</v>
      </c>
      <c r="H21">
        <f t="shared" si="1"/>
        <v>0</v>
      </c>
      <c r="I21">
        <f t="shared" si="2"/>
        <v>1</v>
      </c>
      <c r="J21">
        <f t="shared" si="3"/>
        <v>1</v>
      </c>
      <c r="K21">
        <f t="shared" si="4"/>
        <v>30</v>
      </c>
      <c r="L21">
        <f t="shared" si="5"/>
        <v>0</v>
      </c>
      <c r="M21">
        <f t="shared" si="6"/>
        <v>0</v>
      </c>
      <c r="N21">
        <f>OR(L21, B21="I live on campus but don't have a car")*1</f>
        <v>0</v>
      </c>
      <c r="O21">
        <f t="shared" si="7"/>
        <v>0.83333333333333337</v>
      </c>
      <c r="P21">
        <f t="shared" si="8"/>
        <v>0</v>
      </c>
      <c r="Q21">
        <f t="shared" si="13"/>
        <v>0</v>
      </c>
      <c r="R21">
        <f t="shared" si="9"/>
        <v>0</v>
      </c>
      <c r="S21" s="6">
        <f t="shared" si="10"/>
        <v>0</v>
      </c>
      <c r="T21">
        <f t="shared" si="11"/>
        <v>0.83333333333333337</v>
      </c>
      <c r="U21">
        <f t="shared" si="12"/>
        <v>0.83333333333333337</v>
      </c>
    </row>
    <row r="22" spans="1:21" ht="12.75">
      <c r="A22" s="4" t="s">
        <v>111</v>
      </c>
      <c r="B22" s="3" t="s">
        <v>6</v>
      </c>
      <c r="C22" s="3" t="s">
        <v>14</v>
      </c>
      <c r="D22" s="4">
        <v>28</v>
      </c>
      <c r="E22" s="3">
        <v>120</v>
      </c>
      <c r="F22" s="3" t="s">
        <v>12</v>
      </c>
      <c r="G22">
        <f t="shared" si="0"/>
        <v>0</v>
      </c>
      <c r="H22">
        <f t="shared" si="1"/>
        <v>0</v>
      </c>
      <c r="I22">
        <f t="shared" si="2"/>
        <v>1</v>
      </c>
      <c r="J22">
        <f t="shared" si="3"/>
        <v>1</v>
      </c>
      <c r="K22">
        <f t="shared" si="4"/>
        <v>120</v>
      </c>
      <c r="L22">
        <f t="shared" si="5"/>
        <v>0</v>
      </c>
      <c r="M22">
        <f t="shared" si="6"/>
        <v>0</v>
      </c>
      <c r="N22">
        <f>OR(L22, B22="I live on campus but don't have a car")*1</f>
        <v>0</v>
      </c>
      <c r="O22">
        <f t="shared" si="7"/>
        <v>4.2857142857142856</v>
      </c>
      <c r="P22">
        <f t="shared" si="8"/>
        <v>0</v>
      </c>
      <c r="Q22">
        <f t="shared" si="13"/>
        <v>0</v>
      </c>
      <c r="R22">
        <f t="shared" si="9"/>
        <v>0</v>
      </c>
      <c r="S22" s="6">
        <f t="shared" si="10"/>
        <v>0</v>
      </c>
      <c r="T22">
        <f t="shared" si="11"/>
        <v>4.2857142857142856</v>
      </c>
      <c r="U22">
        <f t="shared" si="12"/>
        <v>4.2857142857142856</v>
      </c>
    </row>
    <row r="23" spans="1:21" ht="12.75">
      <c r="A23" s="4" t="s">
        <v>111</v>
      </c>
      <c r="B23" s="3" t="s">
        <v>6</v>
      </c>
      <c r="C23" s="3" t="s">
        <v>15</v>
      </c>
      <c r="D23" s="4">
        <v>22</v>
      </c>
      <c r="E23" s="3">
        <v>350</v>
      </c>
      <c r="F23" s="3" t="s">
        <v>12</v>
      </c>
      <c r="G23">
        <f t="shared" si="0"/>
        <v>0</v>
      </c>
      <c r="H23">
        <f t="shared" si="1"/>
        <v>0</v>
      </c>
      <c r="I23">
        <f t="shared" si="2"/>
        <v>1</v>
      </c>
      <c r="J23">
        <f t="shared" si="3"/>
        <v>1</v>
      </c>
      <c r="K23">
        <f t="shared" si="4"/>
        <v>350</v>
      </c>
      <c r="L23">
        <f t="shared" si="5"/>
        <v>0</v>
      </c>
      <c r="M23">
        <f t="shared" si="6"/>
        <v>0</v>
      </c>
      <c r="N23">
        <f>OR(L23, B23="I live on campus but don't have a car")*1</f>
        <v>0</v>
      </c>
      <c r="O23">
        <f t="shared" si="7"/>
        <v>15.909090909090908</v>
      </c>
      <c r="P23">
        <f t="shared" si="8"/>
        <v>0</v>
      </c>
      <c r="Q23">
        <f t="shared" si="13"/>
        <v>0</v>
      </c>
      <c r="R23">
        <f t="shared" si="9"/>
        <v>0</v>
      </c>
      <c r="S23" s="6">
        <f t="shared" si="10"/>
        <v>0</v>
      </c>
      <c r="T23">
        <f t="shared" si="11"/>
        <v>15.909090909090908</v>
      </c>
      <c r="U23">
        <f t="shared" si="12"/>
        <v>15.909090909090908</v>
      </c>
    </row>
    <row r="24" spans="1:21" ht="12.75">
      <c r="A24" s="4" t="s">
        <v>109</v>
      </c>
      <c r="B24" s="3" t="s">
        <v>6</v>
      </c>
      <c r="C24" s="4" t="s">
        <v>64</v>
      </c>
      <c r="D24" s="4">
        <v>24</v>
      </c>
      <c r="E24" s="3">
        <v>230</v>
      </c>
      <c r="F24" s="3" t="s">
        <v>12</v>
      </c>
      <c r="G24">
        <f t="shared" si="0"/>
        <v>1</v>
      </c>
      <c r="H24">
        <f t="shared" si="1"/>
        <v>0</v>
      </c>
      <c r="I24">
        <f t="shared" si="2"/>
        <v>0</v>
      </c>
      <c r="J24">
        <f t="shared" si="3"/>
        <v>1</v>
      </c>
      <c r="K24">
        <f t="shared" si="4"/>
        <v>230</v>
      </c>
      <c r="L24">
        <f t="shared" si="5"/>
        <v>0</v>
      </c>
      <c r="M24">
        <f t="shared" si="6"/>
        <v>0</v>
      </c>
      <c r="N24">
        <f>OR(L24, B24="I live on campus but don't have a car")*1</f>
        <v>0</v>
      </c>
      <c r="O24">
        <f t="shared" si="7"/>
        <v>9.5833333333333339</v>
      </c>
      <c r="P24">
        <f t="shared" si="8"/>
        <v>1</v>
      </c>
      <c r="Q24">
        <f t="shared" si="13"/>
        <v>1</v>
      </c>
      <c r="R24">
        <f t="shared" si="9"/>
        <v>9.5833333333333339</v>
      </c>
      <c r="S24" s="6">
        <f t="shared" si="10"/>
        <v>0</v>
      </c>
      <c r="T24">
        <f t="shared" si="11"/>
        <v>0</v>
      </c>
      <c r="U24">
        <f t="shared" si="12"/>
        <v>9.5833333333333339</v>
      </c>
    </row>
    <row r="25" spans="1:21" ht="12.75">
      <c r="A25" s="4" t="s">
        <v>111</v>
      </c>
      <c r="B25" s="3" t="s">
        <v>6</v>
      </c>
      <c r="C25" s="3" t="s">
        <v>16</v>
      </c>
      <c r="D25" s="4">
        <v>34</v>
      </c>
      <c r="E25" s="3">
        <v>75</v>
      </c>
      <c r="F25" s="3" t="s">
        <v>12</v>
      </c>
      <c r="G25">
        <f t="shared" si="0"/>
        <v>0</v>
      </c>
      <c r="H25">
        <f t="shared" si="1"/>
        <v>0</v>
      </c>
      <c r="I25">
        <f t="shared" si="2"/>
        <v>1</v>
      </c>
      <c r="J25">
        <f t="shared" si="3"/>
        <v>1</v>
      </c>
      <c r="K25">
        <f t="shared" si="4"/>
        <v>75</v>
      </c>
      <c r="L25">
        <f t="shared" si="5"/>
        <v>0</v>
      </c>
      <c r="M25">
        <f t="shared" si="6"/>
        <v>0</v>
      </c>
      <c r="N25">
        <f>OR(L25, B25="I live on campus but don't have a car")*1</f>
        <v>0</v>
      </c>
      <c r="O25">
        <f t="shared" si="7"/>
        <v>2.2058823529411766</v>
      </c>
      <c r="P25">
        <f t="shared" si="8"/>
        <v>0</v>
      </c>
      <c r="Q25">
        <f t="shared" si="13"/>
        <v>0</v>
      </c>
      <c r="R25">
        <f t="shared" si="9"/>
        <v>0</v>
      </c>
      <c r="S25" s="6">
        <f t="shared" si="10"/>
        <v>0</v>
      </c>
      <c r="T25">
        <f t="shared" si="11"/>
        <v>2.2058823529411766</v>
      </c>
      <c r="U25">
        <f t="shared" si="12"/>
        <v>2.2058823529411766</v>
      </c>
    </row>
    <row r="26" spans="1:21" ht="12.75">
      <c r="A26" s="4" t="s">
        <v>108</v>
      </c>
      <c r="B26" s="3" t="s">
        <v>5</v>
      </c>
      <c r="F26" s="3" t="s">
        <v>12</v>
      </c>
      <c r="G26">
        <f t="shared" si="0"/>
        <v>1</v>
      </c>
      <c r="H26">
        <f t="shared" si="1"/>
        <v>0</v>
      </c>
      <c r="I26">
        <f t="shared" si="2"/>
        <v>0</v>
      </c>
      <c r="J26">
        <f t="shared" si="3"/>
        <v>0</v>
      </c>
      <c r="K26">
        <f t="shared" si="4"/>
        <v>0</v>
      </c>
      <c r="L26">
        <f t="shared" si="5"/>
        <v>0</v>
      </c>
      <c r="M26">
        <f t="shared" si="6"/>
        <v>0</v>
      </c>
      <c r="N26">
        <f>OR(L26, B26="I live on campus but don't have a car")*1</f>
        <v>1</v>
      </c>
      <c r="O26">
        <f t="shared" si="7"/>
        <v>0</v>
      </c>
      <c r="P26">
        <f t="shared" si="8"/>
        <v>1</v>
      </c>
      <c r="Q26">
        <f t="shared" si="13"/>
        <v>1</v>
      </c>
      <c r="R26">
        <f t="shared" si="9"/>
        <v>0</v>
      </c>
      <c r="S26" s="6">
        <f t="shared" si="10"/>
        <v>0</v>
      </c>
      <c r="T26">
        <f t="shared" si="11"/>
        <v>0</v>
      </c>
      <c r="U26">
        <f t="shared" si="12"/>
        <v>0</v>
      </c>
    </row>
    <row r="27" spans="1:21" ht="12.75">
      <c r="A27" s="4" t="s">
        <v>111</v>
      </c>
      <c r="B27" s="3" t="s">
        <v>6</v>
      </c>
      <c r="C27" s="3" t="s">
        <v>17</v>
      </c>
      <c r="D27" s="4">
        <v>17</v>
      </c>
      <c r="E27" s="3">
        <v>100</v>
      </c>
      <c r="F27" s="3" t="s">
        <v>12</v>
      </c>
      <c r="G27">
        <f t="shared" si="0"/>
        <v>0</v>
      </c>
      <c r="H27">
        <f t="shared" si="1"/>
        <v>0</v>
      </c>
      <c r="I27">
        <f t="shared" si="2"/>
        <v>1</v>
      </c>
      <c r="J27">
        <f t="shared" si="3"/>
        <v>1</v>
      </c>
      <c r="K27">
        <f t="shared" si="4"/>
        <v>100</v>
      </c>
      <c r="L27">
        <f t="shared" si="5"/>
        <v>0</v>
      </c>
      <c r="M27">
        <f t="shared" si="6"/>
        <v>0</v>
      </c>
      <c r="N27">
        <f>OR(L27, B27="I live on campus but don't have a car")*1</f>
        <v>0</v>
      </c>
      <c r="O27">
        <f t="shared" si="7"/>
        <v>5.882352941176471</v>
      </c>
      <c r="P27">
        <f t="shared" si="8"/>
        <v>0</v>
      </c>
      <c r="Q27">
        <f t="shared" si="13"/>
        <v>0</v>
      </c>
      <c r="R27">
        <f t="shared" si="9"/>
        <v>0</v>
      </c>
      <c r="S27" s="6">
        <f t="shared" si="10"/>
        <v>0</v>
      </c>
      <c r="T27">
        <f t="shared" si="11"/>
        <v>5.882352941176471</v>
      </c>
      <c r="U27">
        <f t="shared" si="12"/>
        <v>5.882352941176471</v>
      </c>
    </row>
    <row r="28" spans="1:21" ht="12.75">
      <c r="A28" s="4" t="s">
        <v>109</v>
      </c>
      <c r="B28" s="3" t="s">
        <v>6</v>
      </c>
      <c r="C28" s="4" t="s">
        <v>65</v>
      </c>
      <c r="D28" s="4">
        <v>30</v>
      </c>
      <c r="E28" s="3">
        <v>45</v>
      </c>
      <c r="F28" s="3" t="s">
        <v>11</v>
      </c>
      <c r="G28">
        <f t="shared" si="0"/>
        <v>1</v>
      </c>
      <c r="H28">
        <f t="shared" si="1"/>
        <v>0</v>
      </c>
      <c r="I28">
        <f t="shared" si="2"/>
        <v>0</v>
      </c>
      <c r="J28">
        <f t="shared" si="3"/>
        <v>1</v>
      </c>
      <c r="K28">
        <f t="shared" si="4"/>
        <v>45</v>
      </c>
      <c r="L28">
        <f t="shared" si="5"/>
        <v>0</v>
      </c>
      <c r="M28">
        <f t="shared" si="6"/>
        <v>0</v>
      </c>
      <c r="N28">
        <f>OR(L28, B28="I live on campus but don't have a car")*1</f>
        <v>0</v>
      </c>
      <c r="O28">
        <f t="shared" si="7"/>
        <v>1.5</v>
      </c>
      <c r="P28">
        <f t="shared" si="8"/>
        <v>1</v>
      </c>
      <c r="Q28">
        <f t="shared" si="13"/>
        <v>0</v>
      </c>
      <c r="R28">
        <f t="shared" si="9"/>
        <v>1.5</v>
      </c>
      <c r="S28" s="6">
        <f t="shared" si="10"/>
        <v>0</v>
      </c>
      <c r="T28">
        <f t="shared" si="11"/>
        <v>0</v>
      </c>
      <c r="U28">
        <f t="shared" si="12"/>
        <v>1.5</v>
      </c>
    </row>
    <row r="29" spans="1:21" ht="12.75">
      <c r="A29" s="4" t="s">
        <v>108</v>
      </c>
      <c r="B29" s="3" t="s">
        <v>6</v>
      </c>
      <c r="C29" s="3" t="s">
        <v>18</v>
      </c>
      <c r="D29" s="4">
        <v>36</v>
      </c>
      <c r="E29" s="3">
        <v>200</v>
      </c>
      <c r="F29" s="3" t="s">
        <v>12</v>
      </c>
      <c r="G29">
        <f t="shared" si="0"/>
        <v>1</v>
      </c>
      <c r="H29">
        <f t="shared" si="1"/>
        <v>0</v>
      </c>
      <c r="I29">
        <f t="shared" si="2"/>
        <v>0</v>
      </c>
      <c r="J29">
        <f t="shared" si="3"/>
        <v>1</v>
      </c>
      <c r="K29">
        <f t="shared" si="4"/>
        <v>200</v>
      </c>
      <c r="L29">
        <f t="shared" si="5"/>
        <v>0</v>
      </c>
      <c r="M29">
        <f t="shared" si="6"/>
        <v>0</v>
      </c>
      <c r="N29">
        <f>OR(L29, B29="I live on campus but don't have a car")*1</f>
        <v>0</v>
      </c>
      <c r="O29">
        <f t="shared" si="7"/>
        <v>5.5555555555555554</v>
      </c>
      <c r="P29">
        <f t="shared" si="8"/>
        <v>1</v>
      </c>
      <c r="Q29">
        <f t="shared" si="13"/>
        <v>1</v>
      </c>
      <c r="R29">
        <f t="shared" si="9"/>
        <v>5.5555555555555554</v>
      </c>
      <c r="S29" s="6">
        <f t="shared" si="10"/>
        <v>0</v>
      </c>
      <c r="T29">
        <f t="shared" si="11"/>
        <v>0</v>
      </c>
      <c r="U29">
        <f t="shared" si="12"/>
        <v>5.5555555555555554</v>
      </c>
    </row>
    <row r="30" spans="1:21" ht="12.75">
      <c r="A30" s="4" t="s">
        <v>111</v>
      </c>
      <c r="B30" s="3" t="s">
        <v>6</v>
      </c>
      <c r="C30" s="3" t="s">
        <v>19</v>
      </c>
      <c r="D30" s="4">
        <v>49</v>
      </c>
      <c r="E30" s="3">
        <v>100</v>
      </c>
      <c r="F30" s="3" t="s">
        <v>12</v>
      </c>
      <c r="G30">
        <f t="shared" si="0"/>
        <v>0</v>
      </c>
      <c r="H30">
        <f t="shared" si="1"/>
        <v>0</v>
      </c>
      <c r="I30">
        <f t="shared" si="2"/>
        <v>1</v>
      </c>
      <c r="J30">
        <f t="shared" si="3"/>
        <v>1</v>
      </c>
      <c r="K30">
        <f t="shared" si="4"/>
        <v>100</v>
      </c>
      <c r="L30">
        <f t="shared" si="5"/>
        <v>0</v>
      </c>
      <c r="M30">
        <f t="shared" si="6"/>
        <v>0</v>
      </c>
      <c r="N30">
        <f>OR(L30, B30="I live on campus but don't have a car")*1</f>
        <v>0</v>
      </c>
      <c r="O30">
        <f t="shared" si="7"/>
        <v>2.0408163265306123</v>
      </c>
      <c r="P30">
        <f t="shared" si="8"/>
        <v>0</v>
      </c>
      <c r="Q30">
        <f t="shared" si="13"/>
        <v>0</v>
      </c>
      <c r="R30">
        <f t="shared" si="9"/>
        <v>0</v>
      </c>
      <c r="S30" s="6">
        <f t="shared" si="10"/>
        <v>0</v>
      </c>
      <c r="T30">
        <f t="shared" si="11"/>
        <v>2.0408163265306123</v>
      </c>
      <c r="U30">
        <f t="shared" si="12"/>
        <v>2.0408163265306123</v>
      </c>
    </row>
    <row r="31" spans="1:21" ht="12.75">
      <c r="A31" s="4" t="s">
        <v>112</v>
      </c>
      <c r="B31" s="3" t="s">
        <v>6</v>
      </c>
      <c r="C31" s="3" t="s">
        <v>20</v>
      </c>
      <c r="D31" s="4">
        <v>30</v>
      </c>
      <c r="E31" s="3">
        <v>250</v>
      </c>
      <c r="F31" s="3" t="s">
        <v>12</v>
      </c>
      <c r="G31">
        <f t="shared" si="0"/>
        <v>0</v>
      </c>
      <c r="H31">
        <f t="shared" si="1"/>
        <v>1</v>
      </c>
      <c r="I31">
        <f t="shared" si="2"/>
        <v>0</v>
      </c>
      <c r="J31">
        <f t="shared" si="3"/>
        <v>1</v>
      </c>
      <c r="K31">
        <f t="shared" si="4"/>
        <v>250</v>
      </c>
      <c r="L31">
        <f t="shared" si="5"/>
        <v>0</v>
      </c>
      <c r="M31">
        <f t="shared" si="6"/>
        <v>0</v>
      </c>
      <c r="N31">
        <f>OR(L31, B31="I live on campus but don't have a car")*1</f>
        <v>0</v>
      </c>
      <c r="O31">
        <f t="shared" si="7"/>
        <v>8.3333333333333339</v>
      </c>
      <c r="P31">
        <f t="shared" si="8"/>
        <v>1</v>
      </c>
      <c r="Q31">
        <f t="shared" si="13"/>
        <v>1</v>
      </c>
      <c r="R31">
        <f t="shared" si="9"/>
        <v>0</v>
      </c>
      <c r="S31" s="6">
        <f t="shared" si="10"/>
        <v>8.3333333333333339</v>
      </c>
      <c r="T31">
        <f t="shared" si="11"/>
        <v>0</v>
      </c>
      <c r="U31">
        <f t="shared" si="12"/>
        <v>8.3333333333333339</v>
      </c>
    </row>
    <row r="32" spans="1:21" ht="12.75">
      <c r="A32" s="4" t="s">
        <v>112</v>
      </c>
      <c r="B32" s="3" t="s">
        <v>6</v>
      </c>
      <c r="C32" s="4" t="s">
        <v>66</v>
      </c>
      <c r="D32" s="4">
        <v>19</v>
      </c>
      <c r="E32" s="3">
        <v>40</v>
      </c>
      <c r="F32" s="3" t="s">
        <v>11</v>
      </c>
      <c r="G32">
        <f t="shared" si="0"/>
        <v>0</v>
      </c>
      <c r="H32">
        <f t="shared" si="1"/>
        <v>1</v>
      </c>
      <c r="I32">
        <f t="shared" si="2"/>
        <v>0</v>
      </c>
      <c r="J32">
        <f t="shared" si="3"/>
        <v>1</v>
      </c>
      <c r="K32">
        <f t="shared" si="4"/>
        <v>40</v>
      </c>
      <c r="L32">
        <f t="shared" si="5"/>
        <v>0</v>
      </c>
      <c r="M32">
        <f t="shared" si="6"/>
        <v>0</v>
      </c>
      <c r="N32">
        <f>OR(L32, B32="I live on campus but don't have a car")*1</f>
        <v>0</v>
      </c>
      <c r="O32">
        <f t="shared" si="7"/>
        <v>2.1052631578947367</v>
      </c>
      <c r="P32">
        <f t="shared" si="8"/>
        <v>1</v>
      </c>
      <c r="Q32">
        <f t="shared" si="13"/>
        <v>0</v>
      </c>
      <c r="R32">
        <f t="shared" si="9"/>
        <v>0</v>
      </c>
      <c r="S32" s="6">
        <f t="shared" si="10"/>
        <v>2.1052631578947367</v>
      </c>
      <c r="T32">
        <f t="shared" si="11"/>
        <v>0</v>
      </c>
      <c r="U32">
        <f t="shared" si="12"/>
        <v>2.1052631578947367</v>
      </c>
    </row>
    <row r="33" spans="1:21" ht="12.75">
      <c r="A33" s="4" t="s">
        <v>109</v>
      </c>
      <c r="B33" s="3" t="s">
        <v>5</v>
      </c>
      <c r="F33" s="3" t="s">
        <v>21</v>
      </c>
      <c r="G33">
        <f t="shared" si="0"/>
        <v>1</v>
      </c>
      <c r="H33">
        <f t="shared" si="1"/>
        <v>0</v>
      </c>
      <c r="I33">
        <f t="shared" si="2"/>
        <v>0</v>
      </c>
      <c r="J33">
        <f t="shared" si="3"/>
        <v>0</v>
      </c>
      <c r="K33">
        <f t="shared" si="4"/>
        <v>0</v>
      </c>
      <c r="L33">
        <f t="shared" si="5"/>
        <v>0</v>
      </c>
      <c r="M33">
        <f t="shared" si="6"/>
        <v>0</v>
      </c>
      <c r="N33">
        <f>OR(L33, B33="I live on campus but don't have a car")*1</f>
        <v>1</v>
      </c>
      <c r="O33">
        <f t="shared" si="7"/>
        <v>0</v>
      </c>
      <c r="P33">
        <f t="shared" si="8"/>
        <v>1</v>
      </c>
      <c r="Q33">
        <f t="shared" si="13"/>
        <v>0</v>
      </c>
      <c r="R33">
        <f t="shared" si="9"/>
        <v>0</v>
      </c>
      <c r="S33" s="6">
        <f t="shared" si="10"/>
        <v>0</v>
      </c>
      <c r="T33">
        <f t="shared" si="11"/>
        <v>0</v>
      </c>
      <c r="U33">
        <f t="shared" si="12"/>
        <v>0</v>
      </c>
    </row>
    <row r="34" spans="1:21" ht="12.75">
      <c r="A34" s="4" t="s">
        <v>107</v>
      </c>
      <c r="B34" s="3" t="s">
        <v>5</v>
      </c>
      <c r="F34" s="3" t="s">
        <v>12</v>
      </c>
      <c r="G34">
        <f t="shared" si="0"/>
        <v>1</v>
      </c>
      <c r="H34">
        <f t="shared" si="1"/>
        <v>0</v>
      </c>
      <c r="I34">
        <f t="shared" si="2"/>
        <v>0</v>
      </c>
      <c r="J34">
        <f t="shared" si="3"/>
        <v>0</v>
      </c>
      <c r="K34">
        <f t="shared" si="4"/>
        <v>0</v>
      </c>
      <c r="L34">
        <f t="shared" si="5"/>
        <v>0</v>
      </c>
      <c r="M34">
        <f t="shared" si="6"/>
        <v>0</v>
      </c>
      <c r="N34">
        <f>OR(L34, B34="I live on campus but don't have a car")*1</f>
        <v>1</v>
      </c>
      <c r="O34">
        <f t="shared" si="7"/>
        <v>0</v>
      </c>
      <c r="P34">
        <f t="shared" si="8"/>
        <v>1</v>
      </c>
      <c r="Q34">
        <f t="shared" si="13"/>
        <v>1</v>
      </c>
      <c r="R34">
        <f t="shared" si="9"/>
        <v>0</v>
      </c>
      <c r="S34" s="6">
        <f t="shared" si="10"/>
        <v>0</v>
      </c>
      <c r="T34">
        <f t="shared" si="11"/>
        <v>0</v>
      </c>
      <c r="U34">
        <f t="shared" si="12"/>
        <v>0</v>
      </c>
    </row>
    <row r="35" spans="1:21" ht="12.75">
      <c r="A35" s="4" t="s">
        <v>110</v>
      </c>
      <c r="B35" s="3" t="s">
        <v>6</v>
      </c>
      <c r="C35" s="3" t="s">
        <v>22</v>
      </c>
      <c r="D35" s="4">
        <v>20</v>
      </c>
      <c r="E35" s="3">
        <v>130</v>
      </c>
      <c r="F35" s="3" t="s">
        <v>12</v>
      </c>
      <c r="G35">
        <f t="shared" si="0"/>
        <v>1</v>
      </c>
      <c r="H35">
        <f t="shared" si="1"/>
        <v>0</v>
      </c>
      <c r="I35">
        <f t="shared" si="2"/>
        <v>0</v>
      </c>
      <c r="J35">
        <f t="shared" si="3"/>
        <v>1</v>
      </c>
      <c r="K35">
        <f t="shared" si="4"/>
        <v>130</v>
      </c>
      <c r="L35">
        <f t="shared" si="5"/>
        <v>0</v>
      </c>
      <c r="M35">
        <f t="shared" si="6"/>
        <v>0</v>
      </c>
      <c r="N35">
        <f>OR(L35, B35="I live on campus but don't have a car")*1</f>
        <v>0</v>
      </c>
      <c r="O35">
        <f t="shared" si="7"/>
        <v>6.5</v>
      </c>
      <c r="P35">
        <f t="shared" si="8"/>
        <v>1</v>
      </c>
      <c r="Q35">
        <f t="shared" si="13"/>
        <v>1</v>
      </c>
      <c r="R35">
        <f t="shared" si="9"/>
        <v>6.5</v>
      </c>
      <c r="S35" s="6">
        <f t="shared" si="10"/>
        <v>0</v>
      </c>
      <c r="T35">
        <f t="shared" si="11"/>
        <v>0</v>
      </c>
      <c r="U35">
        <f t="shared" si="12"/>
        <v>6.5</v>
      </c>
    </row>
    <row r="36" spans="1:21" ht="12.75">
      <c r="A36" s="4" t="s">
        <v>110</v>
      </c>
      <c r="B36" s="3" t="s">
        <v>6</v>
      </c>
      <c r="C36" s="4" t="s">
        <v>67</v>
      </c>
      <c r="D36" s="4">
        <v>19</v>
      </c>
      <c r="E36" s="3">
        <v>60</v>
      </c>
      <c r="F36" s="3" t="s">
        <v>12</v>
      </c>
      <c r="G36">
        <f t="shared" si="0"/>
        <v>1</v>
      </c>
      <c r="H36">
        <f t="shared" si="1"/>
        <v>0</v>
      </c>
      <c r="I36">
        <f t="shared" si="2"/>
        <v>0</v>
      </c>
      <c r="J36">
        <f t="shared" si="3"/>
        <v>1</v>
      </c>
      <c r="K36">
        <f t="shared" si="4"/>
        <v>60</v>
      </c>
      <c r="L36">
        <f t="shared" si="5"/>
        <v>0</v>
      </c>
      <c r="M36">
        <f t="shared" si="6"/>
        <v>0</v>
      </c>
      <c r="N36">
        <f>OR(L36, B36="I live on campus but don't have a car")*1</f>
        <v>0</v>
      </c>
      <c r="O36">
        <f t="shared" si="7"/>
        <v>3.1578947368421053</v>
      </c>
      <c r="P36">
        <f t="shared" si="8"/>
        <v>1</v>
      </c>
      <c r="Q36">
        <f t="shared" si="13"/>
        <v>1</v>
      </c>
      <c r="R36">
        <f t="shared" si="9"/>
        <v>3.1578947368421053</v>
      </c>
      <c r="S36" s="6">
        <f t="shared" si="10"/>
        <v>0</v>
      </c>
      <c r="T36">
        <f t="shared" si="11"/>
        <v>0</v>
      </c>
      <c r="U36">
        <f t="shared" si="12"/>
        <v>3.1578947368421053</v>
      </c>
    </row>
    <row r="37" spans="1:21" ht="12.75">
      <c r="A37" s="4" t="s">
        <v>108</v>
      </c>
      <c r="B37" s="3" t="s">
        <v>6</v>
      </c>
      <c r="C37" s="4" t="s">
        <v>68</v>
      </c>
      <c r="D37" s="4">
        <v>39</v>
      </c>
      <c r="E37" s="3">
        <v>250</v>
      </c>
      <c r="F37" s="3" t="s">
        <v>12</v>
      </c>
      <c r="G37">
        <f t="shared" si="0"/>
        <v>1</v>
      </c>
      <c r="H37">
        <f t="shared" si="1"/>
        <v>0</v>
      </c>
      <c r="I37">
        <f t="shared" si="2"/>
        <v>0</v>
      </c>
      <c r="J37">
        <f t="shared" si="3"/>
        <v>1</v>
      </c>
      <c r="K37">
        <f t="shared" si="4"/>
        <v>250</v>
      </c>
      <c r="L37">
        <f t="shared" si="5"/>
        <v>0</v>
      </c>
      <c r="M37">
        <f t="shared" si="6"/>
        <v>0</v>
      </c>
      <c r="N37">
        <f>OR(L37, B37="I live on campus but don't have a car")*1</f>
        <v>0</v>
      </c>
      <c r="O37">
        <f t="shared" si="7"/>
        <v>6.4102564102564106</v>
      </c>
      <c r="P37">
        <f t="shared" si="8"/>
        <v>1</v>
      </c>
      <c r="Q37">
        <f t="shared" si="13"/>
        <v>1</v>
      </c>
      <c r="R37">
        <f t="shared" si="9"/>
        <v>6.4102564102564106</v>
      </c>
      <c r="S37" s="6">
        <f t="shared" si="10"/>
        <v>0</v>
      </c>
      <c r="T37">
        <f t="shared" si="11"/>
        <v>0</v>
      </c>
      <c r="U37">
        <f t="shared" si="12"/>
        <v>6.4102564102564106</v>
      </c>
    </row>
    <row r="38" spans="1:21" ht="12.75">
      <c r="A38" s="4" t="s">
        <v>111</v>
      </c>
      <c r="B38" s="3" t="s">
        <v>6</v>
      </c>
      <c r="C38" s="3" t="s">
        <v>23</v>
      </c>
      <c r="D38" s="4">
        <v>24</v>
      </c>
      <c r="E38" s="3">
        <v>100</v>
      </c>
      <c r="F38" s="3" t="s">
        <v>12</v>
      </c>
      <c r="G38">
        <f t="shared" si="0"/>
        <v>0</v>
      </c>
      <c r="H38">
        <f t="shared" si="1"/>
        <v>0</v>
      </c>
      <c r="I38">
        <f t="shared" si="2"/>
        <v>1</v>
      </c>
      <c r="J38">
        <f t="shared" si="3"/>
        <v>1</v>
      </c>
      <c r="K38">
        <f t="shared" si="4"/>
        <v>100</v>
      </c>
      <c r="L38">
        <f t="shared" si="5"/>
        <v>0</v>
      </c>
      <c r="M38">
        <f t="shared" si="6"/>
        <v>0</v>
      </c>
      <c r="N38">
        <f>OR(L38, B38="I live on campus but don't have a car")*1</f>
        <v>0</v>
      </c>
      <c r="O38">
        <f t="shared" si="7"/>
        <v>4.166666666666667</v>
      </c>
      <c r="P38">
        <f t="shared" si="8"/>
        <v>0</v>
      </c>
      <c r="Q38">
        <f t="shared" si="13"/>
        <v>0</v>
      </c>
      <c r="R38">
        <f t="shared" si="9"/>
        <v>0</v>
      </c>
      <c r="S38" s="6">
        <f t="shared" si="10"/>
        <v>0</v>
      </c>
      <c r="T38">
        <f t="shared" si="11"/>
        <v>4.166666666666667</v>
      </c>
      <c r="U38">
        <f t="shared" si="12"/>
        <v>4.166666666666667</v>
      </c>
    </row>
    <row r="39" spans="1:21" ht="12.75">
      <c r="A39" s="4" t="s">
        <v>110</v>
      </c>
      <c r="B39" s="3" t="s">
        <v>6</v>
      </c>
      <c r="C39" s="3" t="s">
        <v>24</v>
      </c>
      <c r="D39" s="4">
        <v>21</v>
      </c>
      <c r="E39" s="3">
        <v>5</v>
      </c>
      <c r="F39" s="3" t="s">
        <v>12</v>
      </c>
      <c r="G39">
        <f t="shared" si="0"/>
        <v>1</v>
      </c>
      <c r="H39">
        <f t="shared" si="1"/>
        <v>0</v>
      </c>
      <c r="I39">
        <f t="shared" si="2"/>
        <v>0</v>
      </c>
      <c r="J39">
        <f t="shared" si="3"/>
        <v>1</v>
      </c>
      <c r="K39">
        <f t="shared" si="4"/>
        <v>5</v>
      </c>
      <c r="L39">
        <f t="shared" si="5"/>
        <v>0</v>
      </c>
      <c r="M39">
        <f t="shared" si="6"/>
        <v>0</v>
      </c>
      <c r="N39">
        <f>OR(L39, B39="I live on campus but don't have a car")*1</f>
        <v>0</v>
      </c>
      <c r="O39">
        <f t="shared" si="7"/>
        <v>0.23809523809523808</v>
      </c>
      <c r="P39">
        <f t="shared" si="8"/>
        <v>1</v>
      </c>
      <c r="Q39">
        <f t="shared" si="13"/>
        <v>1</v>
      </c>
      <c r="R39">
        <f t="shared" si="9"/>
        <v>0.23809523809523808</v>
      </c>
      <c r="S39" s="6">
        <f t="shared" si="10"/>
        <v>0</v>
      </c>
      <c r="T39">
        <f t="shared" si="11"/>
        <v>0</v>
      </c>
      <c r="U39">
        <f t="shared" si="12"/>
        <v>0.23809523809523808</v>
      </c>
    </row>
    <row r="40" spans="1:21" ht="12.75">
      <c r="A40" s="4" t="s">
        <v>109</v>
      </c>
      <c r="B40" s="3" t="s">
        <v>6</v>
      </c>
      <c r="C40" s="4" t="s">
        <v>69</v>
      </c>
      <c r="D40" s="4">
        <v>22</v>
      </c>
      <c r="E40" s="3">
        <v>150</v>
      </c>
      <c r="F40" s="3" t="s">
        <v>12</v>
      </c>
      <c r="G40">
        <f t="shared" si="0"/>
        <v>1</v>
      </c>
      <c r="H40">
        <f t="shared" si="1"/>
        <v>0</v>
      </c>
      <c r="I40">
        <f t="shared" si="2"/>
        <v>0</v>
      </c>
      <c r="J40">
        <f t="shared" si="3"/>
        <v>1</v>
      </c>
      <c r="K40">
        <f t="shared" si="4"/>
        <v>150</v>
      </c>
      <c r="L40">
        <f t="shared" si="5"/>
        <v>0</v>
      </c>
      <c r="M40">
        <f t="shared" si="6"/>
        <v>0</v>
      </c>
      <c r="N40">
        <f>OR(L40, B40="I live on campus but don't have a car")*1</f>
        <v>0</v>
      </c>
      <c r="O40">
        <f t="shared" si="7"/>
        <v>6.8181818181818183</v>
      </c>
      <c r="P40">
        <f t="shared" si="8"/>
        <v>1</v>
      </c>
      <c r="Q40">
        <f t="shared" si="13"/>
        <v>1</v>
      </c>
      <c r="R40">
        <f t="shared" si="9"/>
        <v>6.8181818181818183</v>
      </c>
      <c r="S40" s="6">
        <f t="shared" si="10"/>
        <v>0</v>
      </c>
      <c r="T40">
        <f t="shared" si="11"/>
        <v>0</v>
      </c>
      <c r="U40">
        <f t="shared" si="12"/>
        <v>6.8181818181818183</v>
      </c>
    </row>
    <row r="41" spans="1:21" ht="12.75">
      <c r="A41" s="4" t="s">
        <v>112</v>
      </c>
      <c r="B41" s="3" t="s">
        <v>6</v>
      </c>
      <c r="C41" s="4" t="s">
        <v>70</v>
      </c>
      <c r="D41" s="4">
        <v>16</v>
      </c>
      <c r="E41" s="3">
        <v>60</v>
      </c>
      <c r="F41" s="3" t="s">
        <v>12</v>
      </c>
      <c r="G41">
        <f t="shared" si="0"/>
        <v>0</v>
      </c>
      <c r="H41">
        <f t="shared" si="1"/>
        <v>1</v>
      </c>
      <c r="I41">
        <f t="shared" si="2"/>
        <v>0</v>
      </c>
      <c r="J41">
        <f t="shared" si="3"/>
        <v>1</v>
      </c>
      <c r="K41">
        <f t="shared" si="4"/>
        <v>60</v>
      </c>
      <c r="L41">
        <f t="shared" si="5"/>
        <v>0</v>
      </c>
      <c r="M41">
        <f t="shared" si="6"/>
        <v>0</v>
      </c>
      <c r="N41">
        <f>OR(L41, B41="I live on campus but don't have a car")*1</f>
        <v>0</v>
      </c>
      <c r="O41">
        <f t="shared" si="7"/>
        <v>3.75</v>
      </c>
      <c r="P41">
        <f t="shared" si="8"/>
        <v>1</v>
      </c>
      <c r="Q41">
        <f t="shared" si="13"/>
        <v>1</v>
      </c>
      <c r="R41">
        <f t="shared" si="9"/>
        <v>0</v>
      </c>
      <c r="S41" s="6">
        <f t="shared" si="10"/>
        <v>3.75</v>
      </c>
      <c r="T41">
        <f t="shared" si="11"/>
        <v>0</v>
      </c>
      <c r="U41">
        <f t="shared" si="12"/>
        <v>3.75</v>
      </c>
    </row>
    <row r="42" spans="1:21" ht="12.75">
      <c r="A42" s="4" t="s">
        <v>111</v>
      </c>
      <c r="B42" s="3" t="s">
        <v>6</v>
      </c>
      <c r="C42" s="4" t="s">
        <v>71</v>
      </c>
      <c r="D42" s="4">
        <v>30</v>
      </c>
      <c r="E42" s="3">
        <v>160</v>
      </c>
      <c r="F42" s="3" t="s">
        <v>12</v>
      </c>
      <c r="G42">
        <f t="shared" si="0"/>
        <v>0</v>
      </c>
      <c r="H42">
        <f t="shared" si="1"/>
        <v>0</v>
      </c>
      <c r="I42">
        <f t="shared" si="2"/>
        <v>1</v>
      </c>
      <c r="J42">
        <f t="shared" si="3"/>
        <v>1</v>
      </c>
      <c r="K42">
        <f t="shared" si="4"/>
        <v>160</v>
      </c>
      <c r="L42">
        <f t="shared" si="5"/>
        <v>0</v>
      </c>
      <c r="M42">
        <f t="shared" si="6"/>
        <v>0</v>
      </c>
      <c r="N42">
        <f>OR(L42, B42="I live on campus but don't have a car")*1</f>
        <v>0</v>
      </c>
      <c r="O42">
        <f t="shared" si="7"/>
        <v>5.333333333333333</v>
      </c>
      <c r="P42">
        <f t="shared" si="8"/>
        <v>0</v>
      </c>
      <c r="Q42">
        <f t="shared" si="13"/>
        <v>0</v>
      </c>
      <c r="R42">
        <f t="shared" si="9"/>
        <v>0</v>
      </c>
      <c r="S42" s="6">
        <f t="shared" si="10"/>
        <v>0</v>
      </c>
      <c r="T42">
        <f t="shared" si="11"/>
        <v>5.333333333333333</v>
      </c>
      <c r="U42">
        <f t="shared" si="12"/>
        <v>5.333333333333333</v>
      </c>
    </row>
    <row r="43" spans="1:21" ht="12.75">
      <c r="A43" s="4" t="s">
        <v>110</v>
      </c>
      <c r="B43" s="3" t="s">
        <v>6</v>
      </c>
      <c r="C43" s="4" t="s">
        <v>72</v>
      </c>
      <c r="D43" s="4">
        <v>30</v>
      </c>
      <c r="E43" s="3">
        <v>300</v>
      </c>
      <c r="F43" s="3" t="s">
        <v>12</v>
      </c>
      <c r="G43">
        <f t="shared" si="0"/>
        <v>1</v>
      </c>
      <c r="H43">
        <f t="shared" si="1"/>
        <v>0</v>
      </c>
      <c r="I43">
        <f t="shared" si="2"/>
        <v>0</v>
      </c>
      <c r="J43">
        <f t="shared" si="3"/>
        <v>1</v>
      </c>
      <c r="K43">
        <f t="shared" si="4"/>
        <v>300</v>
      </c>
      <c r="L43">
        <f t="shared" si="5"/>
        <v>0</v>
      </c>
      <c r="M43">
        <f t="shared" si="6"/>
        <v>0</v>
      </c>
      <c r="N43">
        <f>OR(L43, B43="I live on campus but don't have a car")*1</f>
        <v>0</v>
      </c>
      <c r="O43">
        <f t="shared" si="7"/>
        <v>10</v>
      </c>
      <c r="P43">
        <f t="shared" si="8"/>
        <v>1</v>
      </c>
      <c r="Q43">
        <f t="shared" si="13"/>
        <v>1</v>
      </c>
      <c r="R43">
        <f t="shared" si="9"/>
        <v>10</v>
      </c>
      <c r="S43" s="6">
        <f t="shared" si="10"/>
        <v>0</v>
      </c>
      <c r="T43">
        <f t="shared" si="11"/>
        <v>0</v>
      </c>
      <c r="U43">
        <f t="shared" si="12"/>
        <v>10</v>
      </c>
    </row>
    <row r="44" spans="1:21" ht="12.75">
      <c r="A44" s="4" t="s">
        <v>112</v>
      </c>
      <c r="B44" s="3" t="s">
        <v>6</v>
      </c>
      <c r="C44" s="3" t="s">
        <v>25</v>
      </c>
      <c r="D44" s="4">
        <v>25</v>
      </c>
      <c r="E44" s="3">
        <v>120</v>
      </c>
      <c r="F44" s="3" t="s">
        <v>12</v>
      </c>
      <c r="G44">
        <f t="shared" si="0"/>
        <v>0</v>
      </c>
      <c r="H44">
        <f t="shared" si="1"/>
        <v>1</v>
      </c>
      <c r="I44">
        <f t="shared" si="2"/>
        <v>0</v>
      </c>
      <c r="J44">
        <f t="shared" si="3"/>
        <v>1</v>
      </c>
      <c r="K44">
        <f t="shared" si="4"/>
        <v>120</v>
      </c>
      <c r="L44">
        <f t="shared" si="5"/>
        <v>0</v>
      </c>
      <c r="M44">
        <f t="shared" si="6"/>
        <v>0</v>
      </c>
      <c r="N44">
        <f>OR(L44, B44="I live on campus but don't have a car")*1</f>
        <v>0</v>
      </c>
      <c r="O44">
        <f t="shared" si="7"/>
        <v>4.8</v>
      </c>
      <c r="P44">
        <f t="shared" si="8"/>
        <v>1</v>
      </c>
      <c r="Q44">
        <f t="shared" si="13"/>
        <v>1</v>
      </c>
      <c r="R44">
        <f t="shared" si="9"/>
        <v>0</v>
      </c>
      <c r="S44" s="6">
        <f t="shared" si="10"/>
        <v>4.8</v>
      </c>
      <c r="T44">
        <f t="shared" si="11"/>
        <v>0</v>
      </c>
      <c r="U44">
        <f t="shared" si="12"/>
        <v>4.8</v>
      </c>
    </row>
    <row r="45" spans="1:21" ht="12.75">
      <c r="A45" s="4" t="s">
        <v>109</v>
      </c>
      <c r="B45" s="3" t="s">
        <v>6</v>
      </c>
      <c r="C45" s="3" t="s">
        <v>26</v>
      </c>
      <c r="D45" s="4">
        <v>35</v>
      </c>
      <c r="E45" s="3">
        <v>220</v>
      </c>
      <c r="F45" s="3" t="s">
        <v>12</v>
      </c>
      <c r="G45">
        <f t="shared" si="0"/>
        <v>1</v>
      </c>
      <c r="H45">
        <f t="shared" si="1"/>
        <v>0</v>
      </c>
      <c r="I45">
        <f t="shared" si="2"/>
        <v>0</v>
      </c>
      <c r="J45">
        <f t="shared" si="3"/>
        <v>1</v>
      </c>
      <c r="K45">
        <f t="shared" si="4"/>
        <v>220</v>
      </c>
      <c r="L45">
        <f t="shared" si="5"/>
        <v>0</v>
      </c>
      <c r="M45">
        <f t="shared" si="6"/>
        <v>0</v>
      </c>
      <c r="N45">
        <f>OR(L45, B45="I live on campus but don't have a car")*1</f>
        <v>0</v>
      </c>
      <c r="O45">
        <f t="shared" si="7"/>
        <v>6.2857142857142856</v>
      </c>
      <c r="P45">
        <f t="shared" si="8"/>
        <v>1</v>
      </c>
      <c r="Q45">
        <f t="shared" si="13"/>
        <v>1</v>
      </c>
      <c r="R45">
        <f t="shared" si="9"/>
        <v>6.2857142857142856</v>
      </c>
      <c r="S45" s="6">
        <f t="shared" si="10"/>
        <v>0</v>
      </c>
      <c r="T45">
        <f t="shared" si="11"/>
        <v>0</v>
      </c>
      <c r="U45">
        <f t="shared" si="12"/>
        <v>6.2857142857142856</v>
      </c>
    </row>
    <row r="46" spans="1:21" ht="12.75">
      <c r="A46" s="4" t="s">
        <v>111</v>
      </c>
      <c r="B46" s="3" t="s">
        <v>6</v>
      </c>
      <c r="C46" s="4" t="s">
        <v>106</v>
      </c>
      <c r="D46" s="4">
        <v>31</v>
      </c>
      <c r="E46" s="3">
        <v>200</v>
      </c>
      <c r="F46" s="3" t="s">
        <v>12</v>
      </c>
      <c r="G46">
        <f t="shared" si="0"/>
        <v>0</v>
      </c>
      <c r="H46">
        <f t="shared" si="1"/>
        <v>0</v>
      </c>
      <c r="I46">
        <f t="shared" si="2"/>
        <v>1</v>
      </c>
      <c r="J46">
        <f t="shared" si="3"/>
        <v>1</v>
      </c>
      <c r="K46">
        <f t="shared" si="4"/>
        <v>200</v>
      </c>
      <c r="L46">
        <f t="shared" si="5"/>
        <v>0</v>
      </c>
      <c r="M46">
        <f t="shared" si="6"/>
        <v>0</v>
      </c>
      <c r="N46">
        <f>OR(L46, B46="I live on campus but don't have a car")*1</f>
        <v>0</v>
      </c>
      <c r="O46">
        <f t="shared" si="7"/>
        <v>6.4516129032258061</v>
      </c>
      <c r="P46">
        <f t="shared" si="8"/>
        <v>0</v>
      </c>
      <c r="Q46">
        <f t="shared" si="13"/>
        <v>0</v>
      </c>
      <c r="R46">
        <f t="shared" si="9"/>
        <v>0</v>
      </c>
      <c r="S46" s="6">
        <f t="shared" si="10"/>
        <v>0</v>
      </c>
      <c r="T46">
        <f t="shared" si="11"/>
        <v>6.4516129032258061</v>
      </c>
      <c r="U46">
        <f t="shared" si="12"/>
        <v>6.4516129032258061</v>
      </c>
    </row>
    <row r="47" spans="1:21" ht="12.75">
      <c r="A47" s="4" t="s">
        <v>108</v>
      </c>
      <c r="B47" s="3" t="s">
        <v>6</v>
      </c>
      <c r="C47" s="4" t="s">
        <v>73</v>
      </c>
      <c r="D47" s="4">
        <v>21</v>
      </c>
      <c r="E47" s="3">
        <v>135</v>
      </c>
      <c r="F47" s="3" t="s">
        <v>12</v>
      </c>
      <c r="G47">
        <f t="shared" si="0"/>
        <v>1</v>
      </c>
      <c r="H47">
        <f t="shared" si="1"/>
        <v>0</v>
      </c>
      <c r="I47">
        <f t="shared" si="2"/>
        <v>0</v>
      </c>
      <c r="J47">
        <f t="shared" si="3"/>
        <v>1</v>
      </c>
      <c r="K47">
        <f t="shared" si="4"/>
        <v>135</v>
      </c>
      <c r="L47">
        <f t="shared" si="5"/>
        <v>0</v>
      </c>
      <c r="M47">
        <f t="shared" si="6"/>
        <v>0</v>
      </c>
      <c r="N47">
        <f>OR(L47, B47="I live on campus but don't have a car")*1</f>
        <v>0</v>
      </c>
      <c r="O47">
        <f t="shared" si="7"/>
        <v>6.4285714285714288</v>
      </c>
      <c r="P47">
        <f t="shared" si="8"/>
        <v>1</v>
      </c>
      <c r="Q47">
        <f t="shared" si="13"/>
        <v>1</v>
      </c>
      <c r="R47">
        <f t="shared" si="9"/>
        <v>6.4285714285714288</v>
      </c>
      <c r="S47" s="6">
        <f t="shared" si="10"/>
        <v>0</v>
      </c>
      <c r="T47">
        <f t="shared" si="11"/>
        <v>0</v>
      </c>
      <c r="U47">
        <f t="shared" si="12"/>
        <v>6.4285714285714288</v>
      </c>
    </row>
    <row r="48" spans="1:21" ht="12.75">
      <c r="A48" s="4" t="s">
        <v>111</v>
      </c>
      <c r="B48" s="3" t="s">
        <v>6</v>
      </c>
      <c r="C48" s="4" t="s">
        <v>74</v>
      </c>
      <c r="D48" s="4">
        <v>24</v>
      </c>
      <c r="E48" s="3">
        <v>195</v>
      </c>
      <c r="F48" s="3" t="s">
        <v>12</v>
      </c>
      <c r="G48">
        <f t="shared" si="0"/>
        <v>0</v>
      </c>
      <c r="H48">
        <f t="shared" si="1"/>
        <v>0</v>
      </c>
      <c r="I48">
        <f t="shared" si="2"/>
        <v>1</v>
      </c>
      <c r="J48">
        <f t="shared" si="3"/>
        <v>1</v>
      </c>
      <c r="K48">
        <f t="shared" si="4"/>
        <v>195</v>
      </c>
      <c r="L48">
        <f t="shared" si="5"/>
        <v>0</v>
      </c>
      <c r="M48">
        <f t="shared" si="6"/>
        <v>0</v>
      </c>
      <c r="N48">
        <f>OR(L48, B48="I live on campus but don't have a car")*1</f>
        <v>0</v>
      </c>
      <c r="O48">
        <f t="shared" si="7"/>
        <v>8.125</v>
      </c>
      <c r="P48">
        <f t="shared" si="8"/>
        <v>0</v>
      </c>
      <c r="Q48">
        <f t="shared" si="13"/>
        <v>0</v>
      </c>
      <c r="R48">
        <f t="shared" si="9"/>
        <v>0</v>
      </c>
      <c r="S48" s="6">
        <f t="shared" si="10"/>
        <v>0</v>
      </c>
      <c r="T48">
        <f t="shared" si="11"/>
        <v>8.125</v>
      </c>
      <c r="U48">
        <f t="shared" si="12"/>
        <v>8.125</v>
      </c>
    </row>
    <row r="49" spans="1:21" ht="12.75">
      <c r="A49" s="4" t="s">
        <v>112</v>
      </c>
      <c r="B49" s="3" t="s">
        <v>6</v>
      </c>
      <c r="C49" s="4" t="s">
        <v>75</v>
      </c>
      <c r="D49" s="4">
        <v>25</v>
      </c>
      <c r="E49" s="3">
        <v>30</v>
      </c>
      <c r="F49" s="3" t="s">
        <v>12</v>
      </c>
      <c r="G49">
        <f t="shared" si="0"/>
        <v>0</v>
      </c>
      <c r="H49">
        <f t="shared" si="1"/>
        <v>1</v>
      </c>
      <c r="I49">
        <f t="shared" si="2"/>
        <v>0</v>
      </c>
      <c r="J49">
        <f t="shared" si="3"/>
        <v>1</v>
      </c>
      <c r="K49">
        <f t="shared" si="4"/>
        <v>30</v>
      </c>
      <c r="L49">
        <f t="shared" si="5"/>
        <v>0</v>
      </c>
      <c r="M49">
        <f t="shared" si="6"/>
        <v>0</v>
      </c>
      <c r="N49">
        <f>OR(L49, B49="I live on campus but don't have a car")*1</f>
        <v>0</v>
      </c>
      <c r="O49">
        <f t="shared" si="7"/>
        <v>1.2</v>
      </c>
      <c r="P49">
        <f t="shared" si="8"/>
        <v>1</v>
      </c>
      <c r="Q49">
        <f t="shared" si="13"/>
        <v>1</v>
      </c>
      <c r="R49">
        <f t="shared" si="9"/>
        <v>0</v>
      </c>
      <c r="S49" s="6">
        <f t="shared" si="10"/>
        <v>1.2</v>
      </c>
      <c r="T49">
        <f t="shared" si="11"/>
        <v>0</v>
      </c>
      <c r="U49">
        <f t="shared" si="12"/>
        <v>1.2</v>
      </c>
    </row>
    <row r="50" spans="1:21" ht="12.75">
      <c r="A50" s="4" t="s">
        <v>110</v>
      </c>
      <c r="B50" s="3" t="s">
        <v>6</v>
      </c>
      <c r="C50" s="4" t="s">
        <v>76</v>
      </c>
      <c r="D50" s="4">
        <v>30</v>
      </c>
      <c r="E50" s="3">
        <v>162</v>
      </c>
      <c r="F50" s="3" t="s">
        <v>12</v>
      </c>
      <c r="G50">
        <f t="shared" si="0"/>
        <v>1</v>
      </c>
      <c r="H50">
        <f t="shared" si="1"/>
        <v>0</v>
      </c>
      <c r="I50">
        <f t="shared" si="2"/>
        <v>0</v>
      </c>
      <c r="J50">
        <f t="shared" si="3"/>
        <v>1</v>
      </c>
      <c r="K50">
        <f t="shared" si="4"/>
        <v>162</v>
      </c>
      <c r="L50">
        <f t="shared" si="5"/>
        <v>0</v>
      </c>
      <c r="M50">
        <f t="shared" si="6"/>
        <v>0</v>
      </c>
      <c r="N50">
        <f>OR(L50, B50="I live on campus but don't have a car")*1</f>
        <v>0</v>
      </c>
      <c r="O50">
        <f t="shared" si="7"/>
        <v>5.4</v>
      </c>
      <c r="P50">
        <f t="shared" si="8"/>
        <v>1</v>
      </c>
      <c r="Q50">
        <f t="shared" si="13"/>
        <v>1</v>
      </c>
      <c r="R50">
        <f t="shared" si="9"/>
        <v>5.4</v>
      </c>
      <c r="S50" s="6">
        <f t="shared" si="10"/>
        <v>0</v>
      </c>
      <c r="T50">
        <f t="shared" si="11"/>
        <v>0</v>
      </c>
      <c r="U50">
        <f t="shared" si="12"/>
        <v>5.4</v>
      </c>
    </row>
    <row r="51" spans="1:21" ht="12.75">
      <c r="A51" s="4" t="s">
        <v>108</v>
      </c>
      <c r="B51" s="3" t="s">
        <v>6</v>
      </c>
      <c r="C51" s="4" t="s">
        <v>77</v>
      </c>
      <c r="D51" s="4">
        <v>23</v>
      </c>
      <c r="E51" s="3">
        <v>90</v>
      </c>
      <c r="F51" s="3" t="s">
        <v>12</v>
      </c>
      <c r="G51">
        <f t="shared" si="0"/>
        <v>1</v>
      </c>
      <c r="H51">
        <f t="shared" si="1"/>
        <v>0</v>
      </c>
      <c r="I51">
        <f t="shared" si="2"/>
        <v>0</v>
      </c>
      <c r="J51">
        <f t="shared" si="3"/>
        <v>1</v>
      </c>
      <c r="K51">
        <f t="shared" si="4"/>
        <v>90</v>
      </c>
      <c r="L51">
        <f t="shared" si="5"/>
        <v>0</v>
      </c>
      <c r="M51">
        <f t="shared" si="6"/>
        <v>0</v>
      </c>
      <c r="N51">
        <f>OR(L51, B51="I live on campus but don't have a car")*1</f>
        <v>0</v>
      </c>
      <c r="O51">
        <f t="shared" si="7"/>
        <v>3.9130434782608696</v>
      </c>
      <c r="P51">
        <f t="shared" si="8"/>
        <v>1</v>
      </c>
      <c r="Q51">
        <f t="shared" si="13"/>
        <v>1</v>
      </c>
      <c r="R51">
        <f t="shared" si="9"/>
        <v>3.9130434782608696</v>
      </c>
      <c r="S51" s="6">
        <f t="shared" si="10"/>
        <v>0</v>
      </c>
      <c r="T51">
        <f t="shared" si="11"/>
        <v>0</v>
      </c>
      <c r="U51">
        <f t="shared" si="12"/>
        <v>3.9130434782608696</v>
      </c>
    </row>
    <row r="52" spans="1:21" ht="12.75">
      <c r="A52" s="4" t="s">
        <v>107</v>
      </c>
      <c r="B52" s="3" t="s">
        <v>6</v>
      </c>
      <c r="C52" s="3" t="s">
        <v>27</v>
      </c>
      <c r="D52" s="4">
        <v>18</v>
      </c>
      <c r="E52" s="3">
        <v>56</v>
      </c>
      <c r="F52" s="3" t="s">
        <v>28</v>
      </c>
      <c r="G52">
        <f t="shared" si="0"/>
        <v>1</v>
      </c>
      <c r="H52">
        <f t="shared" si="1"/>
        <v>0</v>
      </c>
      <c r="I52">
        <f t="shared" si="2"/>
        <v>0</v>
      </c>
      <c r="J52">
        <f t="shared" si="3"/>
        <v>1</v>
      </c>
      <c r="K52">
        <f t="shared" si="4"/>
        <v>56</v>
      </c>
      <c r="L52">
        <f t="shared" si="5"/>
        <v>0</v>
      </c>
      <c r="M52">
        <f t="shared" si="6"/>
        <v>0</v>
      </c>
      <c r="N52">
        <f>OR(L52, B52="I live on campus but don't have a car")*1</f>
        <v>0</v>
      </c>
      <c r="O52">
        <f t="shared" si="7"/>
        <v>3.1111111111111112</v>
      </c>
      <c r="P52">
        <f t="shared" si="8"/>
        <v>1</v>
      </c>
      <c r="Q52">
        <f t="shared" si="13"/>
        <v>0</v>
      </c>
      <c r="R52">
        <f t="shared" si="9"/>
        <v>3.1111111111111112</v>
      </c>
      <c r="S52" s="6">
        <f t="shared" si="10"/>
        <v>0</v>
      </c>
      <c r="T52">
        <f t="shared" si="11"/>
        <v>0</v>
      </c>
      <c r="U52">
        <f t="shared" si="12"/>
        <v>3.1111111111111112</v>
      </c>
    </row>
    <row r="53" spans="1:21" ht="12.75">
      <c r="A53" s="4" t="s">
        <v>111</v>
      </c>
      <c r="B53" s="3" t="s">
        <v>6</v>
      </c>
      <c r="C53" s="4" t="s">
        <v>78</v>
      </c>
      <c r="D53" s="4">
        <v>20</v>
      </c>
      <c r="E53" s="3">
        <v>35</v>
      </c>
      <c r="F53" s="3" t="s">
        <v>12</v>
      </c>
      <c r="G53">
        <f t="shared" si="0"/>
        <v>0</v>
      </c>
      <c r="H53">
        <f t="shared" si="1"/>
        <v>0</v>
      </c>
      <c r="I53">
        <f t="shared" si="2"/>
        <v>1</v>
      </c>
      <c r="J53">
        <f t="shared" si="3"/>
        <v>1</v>
      </c>
      <c r="K53">
        <f t="shared" si="4"/>
        <v>35</v>
      </c>
      <c r="L53">
        <f t="shared" si="5"/>
        <v>0</v>
      </c>
      <c r="M53">
        <f t="shared" si="6"/>
        <v>0</v>
      </c>
      <c r="N53">
        <f>OR(L53, B53="I live on campus but don't have a car")*1</f>
        <v>0</v>
      </c>
      <c r="O53">
        <f t="shared" si="7"/>
        <v>1.75</v>
      </c>
      <c r="P53">
        <f t="shared" si="8"/>
        <v>0</v>
      </c>
      <c r="Q53">
        <f t="shared" si="13"/>
        <v>0</v>
      </c>
      <c r="R53">
        <f t="shared" si="9"/>
        <v>0</v>
      </c>
      <c r="S53" s="6">
        <f t="shared" si="10"/>
        <v>0</v>
      </c>
      <c r="T53">
        <f t="shared" si="11"/>
        <v>1.75</v>
      </c>
      <c r="U53">
        <f t="shared" si="12"/>
        <v>1.75</v>
      </c>
    </row>
    <row r="54" spans="1:21" ht="12.75">
      <c r="A54" s="4" t="s">
        <v>109</v>
      </c>
      <c r="B54" s="3" t="s">
        <v>6</v>
      </c>
      <c r="C54" s="3" t="s">
        <v>29</v>
      </c>
      <c r="D54" s="4">
        <v>25</v>
      </c>
      <c r="E54" s="3">
        <v>80</v>
      </c>
      <c r="F54" s="3" t="s">
        <v>12</v>
      </c>
      <c r="G54">
        <f t="shared" si="0"/>
        <v>1</v>
      </c>
      <c r="H54">
        <f t="shared" si="1"/>
        <v>0</v>
      </c>
      <c r="I54">
        <f t="shared" si="2"/>
        <v>0</v>
      </c>
      <c r="J54">
        <f t="shared" si="3"/>
        <v>1</v>
      </c>
      <c r="K54">
        <f t="shared" si="4"/>
        <v>80</v>
      </c>
      <c r="L54">
        <f t="shared" si="5"/>
        <v>0</v>
      </c>
      <c r="M54">
        <f t="shared" si="6"/>
        <v>0</v>
      </c>
      <c r="N54">
        <f>OR(L54, B54="I live on campus but don't have a car")*1</f>
        <v>0</v>
      </c>
      <c r="O54">
        <f t="shared" si="7"/>
        <v>3.2</v>
      </c>
      <c r="P54">
        <f t="shared" si="8"/>
        <v>1</v>
      </c>
      <c r="Q54">
        <f t="shared" si="13"/>
        <v>1</v>
      </c>
      <c r="R54">
        <f t="shared" si="9"/>
        <v>3.2</v>
      </c>
      <c r="S54" s="6">
        <f t="shared" si="10"/>
        <v>0</v>
      </c>
      <c r="T54">
        <f t="shared" si="11"/>
        <v>0</v>
      </c>
      <c r="U54">
        <f t="shared" si="12"/>
        <v>3.2</v>
      </c>
    </row>
    <row r="55" spans="1:21" ht="12.75">
      <c r="A55" s="4" t="s">
        <v>107</v>
      </c>
      <c r="B55" s="3" t="s">
        <v>6</v>
      </c>
      <c r="C55" s="3" t="s">
        <v>30</v>
      </c>
      <c r="D55" s="4">
        <v>17</v>
      </c>
      <c r="E55" s="3">
        <v>100</v>
      </c>
      <c r="F55" s="3" t="s">
        <v>12</v>
      </c>
      <c r="G55">
        <f t="shared" si="0"/>
        <v>1</v>
      </c>
      <c r="H55">
        <f t="shared" si="1"/>
        <v>0</v>
      </c>
      <c r="I55">
        <f t="shared" si="2"/>
        <v>0</v>
      </c>
      <c r="J55">
        <f t="shared" si="3"/>
        <v>1</v>
      </c>
      <c r="K55">
        <f t="shared" si="4"/>
        <v>100</v>
      </c>
      <c r="L55">
        <f t="shared" si="5"/>
        <v>0</v>
      </c>
      <c r="M55">
        <f t="shared" si="6"/>
        <v>0</v>
      </c>
      <c r="N55">
        <f>OR(L55, B55="I live on campus but don't have a car")*1</f>
        <v>0</v>
      </c>
      <c r="O55">
        <f t="shared" si="7"/>
        <v>5.882352941176471</v>
      </c>
      <c r="P55">
        <f t="shared" si="8"/>
        <v>1</v>
      </c>
      <c r="Q55">
        <f t="shared" si="13"/>
        <v>1</v>
      </c>
      <c r="R55">
        <f t="shared" si="9"/>
        <v>5.882352941176471</v>
      </c>
      <c r="S55" s="6">
        <f t="shared" si="10"/>
        <v>0</v>
      </c>
      <c r="T55">
        <f t="shared" si="11"/>
        <v>0</v>
      </c>
      <c r="U55">
        <f t="shared" si="12"/>
        <v>5.882352941176471</v>
      </c>
    </row>
    <row r="56" spans="1:21" ht="12.75">
      <c r="A56" s="4" t="s">
        <v>112</v>
      </c>
      <c r="B56" s="3" t="s">
        <v>6</v>
      </c>
      <c r="C56" s="3" t="s">
        <v>31</v>
      </c>
      <c r="D56" s="4">
        <v>23</v>
      </c>
      <c r="E56" s="3">
        <v>200</v>
      </c>
      <c r="F56" s="3" t="s">
        <v>12</v>
      </c>
      <c r="G56">
        <f t="shared" si="0"/>
        <v>0</v>
      </c>
      <c r="H56">
        <f t="shared" si="1"/>
        <v>1</v>
      </c>
      <c r="I56">
        <f t="shared" si="2"/>
        <v>0</v>
      </c>
      <c r="J56">
        <f t="shared" si="3"/>
        <v>1</v>
      </c>
      <c r="K56">
        <f t="shared" si="4"/>
        <v>200</v>
      </c>
      <c r="L56">
        <f t="shared" si="5"/>
        <v>0</v>
      </c>
      <c r="M56">
        <f t="shared" si="6"/>
        <v>0</v>
      </c>
      <c r="N56">
        <f>OR(L56, B56="I live on campus but don't have a car")*1</f>
        <v>0</v>
      </c>
      <c r="O56">
        <f t="shared" si="7"/>
        <v>8.695652173913043</v>
      </c>
      <c r="P56">
        <f t="shared" si="8"/>
        <v>1</v>
      </c>
      <c r="Q56">
        <f t="shared" si="13"/>
        <v>1</v>
      </c>
      <c r="R56">
        <f t="shared" si="9"/>
        <v>0</v>
      </c>
      <c r="S56" s="6">
        <f t="shared" si="10"/>
        <v>8.695652173913043</v>
      </c>
      <c r="T56">
        <f t="shared" si="11"/>
        <v>0</v>
      </c>
      <c r="U56">
        <f t="shared" si="12"/>
        <v>8.695652173913043</v>
      </c>
    </row>
    <row r="57" spans="1:21" ht="12.75">
      <c r="A57" s="4" t="s">
        <v>107</v>
      </c>
      <c r="B57" s="3" t="s">
        <v>5</v>
      </c>
      <c r="F57" s="3" t="s">
        <v>32</v>
      </c>
      <c r="G57">
        <f t="shared" si="0"/>
        <v>1</v>
      </c>
      <c r="H57">
        <f t="shared" si="1"/>
        <v>0</v>
      </c>
      <c r="I57">
        <f t="shared" si="2"/>
        <v>0</v>
      </c>
      <c r="J57">
        <f t="shared" si="3"/>
        <v>0</v>
      </c>
      <c r="K57">
        <f t="shared" si="4"/>
        <v>0</v>
      </c>
      <c r="L57">
        <f t="shared" si="5"/>
        <v>0</v>
      </c>
      <c r="M57">
        <f t="shared" si="6"/>
        <v>0</v>
      </c>
      <c r="N57">
        <f>OR(L57, B57="I live on campus but don't have a car")*1</f>
        <v>1</v>
      </c>
      <c r="O57">
        <f t="shared" si="7"/>
        <v>0</v>
      </c>
      <c r="P57">
        <f t="shared" si="8"/>
        <v>1</v>
      </c>
      <c r="Q57">
        <f t="shared" si="13"/>
        <v>0</v>
      </c>
      <c r="R57">
        <f t="shared" si="9"/>
        <v>0</v>
      </c>
      <c r="S57" s="6">
        <f t="shared" si="10"/>
        <v>0</v>
      </c>
      <c r="T57">
        <f t="shared" si="11"/>
        <v>0</v>
      </c>
      <c r="U57">
        <f t="shared" si="12"/>
        <v>0</v>
      </c>
    </row>
    <row r="58" spans="1:21" ht="12.75">
      <c r="A58" s="4" t="s">
        <v>112</v>
      </c>
      <c r="B58" s="3" t="s">
        <v>6</v>
      </c>
      <c r="C58" s="4" t="s">
        <v>79</v>
      </c>
      <c r="D58" s="4">
        <v>24</v>
      </c>
      <c r="E58" s="3">
        <v>100</v>
      </c>
      <c r="F58" s="3" t="s">
        <v>12</v>
      </c>
      <c r="G58">
        <f t="shared" si="0"/>
        <v>0</v>
      </c>
      <c r="H58">
        <f t="shared" si="1"/>
        <v>1</v>
      </c>
      <c r="I58">
        <f t="shared" si="2"/>
        <v>0</v>
      </c>
      <c r="J58">
        <f t="shared" si="3"/>
        <v>1</v>
      </c>
      <c r="K58">
        <f t="shared" si="4"/>
        <v>100</v>
      </c>
      <c r="L58">
        <f t="shared" si="5"/>
        <v>0</v>
      </c>
      <c r="M58">
        <f t="shared" si="6"/>
        <v>0</v>
      </c>
      <c r="N58">
        <f>OR(L58, B58="I live on campus but don't have a car")*1</f>
        <v>0</v>
      </c>
      <c r="O58">
        <f t="shared" si="7"/>
        <v>4.166666666666667</v>
      </c>
      <c r="P58">
        <f t="shared" si="8"/>
        <v>1</v>
      </c>
      <c r="Q58">
        <f t="shared" si="13"/>
        <v>1</v>
      </c>
      <c r="R58">
        <f t="shared" si="9"/>
        <v>0</v>
      </c>
      <c r="S58" s="6">
        <f t="shared" si="10"/>
        <v>4.166666666666667</v>
      </c>
      <c r="T58">
        <f t="shared" si="11"/>
        <v>0</v>
      </c>
      <c r="U58">
        <f t="shared" si="12"/>
        <v>4.166666666666667</v>
      </c>
    </row>
    <row r="59" spans="1:21" ht="12.75">
      <c r="A59" s="4" t="s">
        <v>107</v>
      </c>
      <c r="B59" s="3" t="s">
        <v>5</v>
      </c>
      <c r="F59" s="3" t="s">
        <v>12</v>
      </c>
      <c r="G59">
        <f t="shared" si="0"/>
        <v>1</v>
      </c>
      <c r="H59">
        <f t="shared" si="1"/>
        <v>0</v>
      </c>
      <c r="I59">
        <f t="shared" si="2"/>
        <v>0</v>
      </c>
      <c r="J59">
        <f t="shared" si="3"/>
        <v>0</v>
      </c>
      <c r="K59">
        <f t="shared" si="4"/>
        <v>0</v>
      </c>
      <c r="L59">
        <f t="shared" si="5"/>
        <v>0</v>
      </c>
      <c r="M59">
        <f t="shared" si="6"/>
        <v>0</v>
      </c>
      <c r="N59">
        <f>OR(L59, B59="I live on campus but don't have a car")*1</f>
        <v>1</v>
      </c>
      <c r="O59">
        <f t="shared" si="7"/>
        <v>0</v>
      </c>
      <c r="P59">
        <f t="shared" si="8"/>
        <v>1</v>
      </c>
      <c r="Q59">
        <f t="shared" si="13"/>
        <v>1</v>
      </c>
      <c r="R59">
        <f t="shared" si="9"/>
        <v>0</v>
      </c>
      <c r="S59" s="6">
        <f t="shared" si="10"/>
        <v>0</v>
      </c>
      <c r="T59">
        <f t="shared" si="11"/>
        <v>0</v>
      </c>
      <c r="U59">
        <f t="shared" si="12"/>
        <v>0</v>
      </c>
    </row>
    <row r="60" spans="1:21" ht="12.75">
      <c r="A60" s="4" t="s">
        <v>108</v>
      </c>
      <c r="B60" s="3" t="s">
        <v>5</v>
      </c>
      <c r="F60" s="3" t="s">
        <v>12</v>
      </c>
      <c r="G60">
        <f t="shared" si="0"/>
        <v>1</v>
      </c>
      <c r="H60">
        <f t="shared" si="1"/>
        <v>0</v>
      </c>
      <c r="I60">
        <f t="shared" si="2"/>
        <v>0</v>
      </c>
      <c r="J60">
        <f t="shared" si="3"/>
        <v>0</v>
      </c>
      <c r="K60">
        <f t="shared" si="4"/>
        <v>0</v>
      </c>
      <c r="L60">
        <f t="shared" si="5"/>
        <v>0</v>
      </c>
      <c r="M60">
        <f t="shared" si="6"/>
        <v>0</v>
      </c>
      <c r="N60">
        <f>OR(L60, B60="I live on campus but don't have a car")*1</f>
        <v>1</v>
      </c>
      <c r="O60">
        <f t="shared" si="7"/>
        <v>0</v>
      </c>
      <c r="P60">
        <f t="shared" si="8"/>
        <v>1</v>
      </c>
      <c r="Q60">
        <f t="shared" si="13"/>
        <v>1</v>
      </c>
      <c r="R60">
        <f t="shared" si="9"/>
        <v>0</v>
      </c>
      <c r="S60" s="6">
        <f t="shared" si="10"/>
        <v>0</v>
      </c>
      <c r="T60">
        <f t="shared" si="11"/>
        <v>0</v>
      </c>
      <c r="U60">
        <f t="shared" si="12"/>
        <v>0</v>
      </c>
    </row>
    <row r="61" spans="1:21" ht="12.75">
      <c r="A61" s="4" t="s">
        <v>112</v>
      </c>
      <c r="B61" s="3" t="s">
        <v>6</v>
      </c>
      <c r="C61" s="4" t="s">
        <v>80</v>
      </c>
      <c r="D61" s="4">
        <v>28</v>
      </c>
      <c r="E61" s="3">
        <v>200</v>
      </c>
      <c r="F61" s="3" t="s">
        <v>12</v>
      </c>
      <c r="G61">
        <f t="shared" si="0"/>
        <v>0</v>
      </c>
      <c r="H61">
        <f t="shared" si="1"/>
        <v>1</v>
      </c>
      <c r="I61">
        <f t="shared" si="2"/>
        <v>0</v>
      </c>
      <c r="J61">
        <f t="shared" si="3"/>
        <v>1</v>
      </c>
      <c r="K61">
        <f t="shared" si="4"/>
        <v>200</v>
      </c>
      <c r="L61">
        <f t="shared" si="5"/>
        <v>0</v>
      </c>
      <c r="M61">
        <f t="shared" si="6"/>
        <v>0</v>
      </c>
      <c r="N61">
        <f>OR(L61, B61="I live on campus but don't have a car")*1</f>
        <v>0</v>
      </c>
      <c r="O61">
        <f t="shared" si="7"/>
        <v>7.1428571428571432</v>
      </c>
      <c r="P61">
        <f t="shared" si="8"/>
        <v>1</v>
      </c>
      <c r="Q61">
        <f t="shared" si="13"/>
        <v>1</v>
      </c>
      <c r="R61">
        <f t="shared" si="9"/>
        <v>0</v>
      </c>
      <c r="S61" s="6">
        <f t="shared" si="10"/>
        <v>7.1428571428571432</v>
      </c>
      <c r="T61">
        <f t="shared" si="11"/>
        <v>0</v>
      </c>
      <c r="U61">
        <f t="shared" si="12"/>
        <v>7.1428571428571432</v>
      </c>
    </row>
    <row r="62" spans="1:21" ht="12.75">
      <c r="A62" s="4" t="s">
        <v>107</v>
      </c>
      <c r="B62" s="3" t="s">
        <v>5</v>
      </c>
      <c r="F62" s="3" t="s">
        <v>12</v>
      </c>
      <c r="G62">
        <f t="shared" si="0"/>
        <v>1</v>
      </c>
      <c r="H62">
        <f t="shared" si="1"/>
        <v>0</v>
      </c>
      <c r="I62">
        <f t="shared" si="2"/>
        <v>0</v>
      </c>
      <c r="J62">
        <f t="shared" si="3"/>
        <v>0</v>
      </c>
      <c r="K62">
        <f t="shared" si="4"/>
        <v>0</v>
      </c>
      <c r="L62">
        <f t="shared" si="5"/>
        <v>0</v>
      </c>
      <c r="M62">
        <f t="shared" si="6"/>
        <v>0</v>
      </c>
      <c r="N62">
        <f>OR(L62, B62="I live on campus but don't have a car")*1</f>
        <v>1</v>
      </c>
      <c r="O62">
        <f t="shared" si="7"/>
        <v>0</v>
      </c>
      <c r="P62">
        <f t="shared" si="8"/>
        <v>1</v>
      </c>
      <c r="Q62">
        <f t="shared" si="13"/>
        <v>1</v>
      </c>
      <c r="R62">
        <f t="shared" si="9"/>
        <v>0</v>
      </c>
      <c r="S62" s="6">
        <f t="shared" si="10"/>
        <v>0</v>
      </c>
      <c r="T62">
        <f t="shared" si="11"/>
        <v>0</v>
      </c>
      <c r="U62">
        <f t="shared" si="12"/>
        <v>0</v>
      </c>
    </row>
    <row r="63" spans="1:21" ht="12.75">
      <c r="A63" s="4" t="s">
        <v>111</v>
      </c>
      <c r="B63" s="3" t="s">
        <v>6</v>
      </c>
      <c r="C63" s="4" t="s">
        <v>81</v>
      </c>
      <c r="D63" s="4">
        <v>20</v>
      </c>
      <c r="E63" s="3">
        <v>50</v>
      </c>
      <c r="F63" s="3" t="s">
        <v>12</v>
      </c>
      <c r="G63">
        <f t="shared" ref="G63:G118" si="14">NOT(OR(A63="f", A63="gs"))*1</f>
        <v>0</v>
      </c>
      <c r="H63">
        <f t="shared" si="1"/>
        <v>0</v>
      </c>
      <c r="I63">
        <f t="shared" si="2"/>
        <v>1</v>
      </c>
      <c r="J63">
        <f t="shared" si="3"/>
        <v>1</v>
      </c>
      <c r="K63">
        <f t="shared" si="4"/>
        <v>50</v>
      </c>
      <c r="L63">
        <f t="shared" si="5"/>
        <v>0</v>
      </c>
      <c r="M63">
        <f t="shared" si="6"/>
        <v>0</v>
      </c>
      <c r="N63">
        <f>OR(L63, B63="I live on campus but don't have a car")*1</f>
        <v>0</v>
      </c>
      <c r="O63">
        <f t="shared" si="7"/>
        <v>2.5</v>
      </c>
      <c r="P63">
        <f t="shared" si="8"/>
        <v>0</v>
      </c>
      <c r="Q63">
        <f t="shared" si="13"/>
        <v>0</v>
      </c>
      <c r="R63">
        <f t="shared" si="9"/>
        <v>0</v>
      </c>
      <c r="S63" s="6">
        <f t="shared" si="10"/>
        <v>0</v>
      </c>
      <c r="T63">
        <f t="shared" si="11"/>
        <v>2.5</v>
      </c>
      <c r="U63">
        <f t="shared" si="12"/>
        <v>2.5</v>
      </c>
    </row>
    <row r="64" spans="1:21" ht="12.75">
      <c r="A64" s="4" t="s">
        <v>111</v>
      </c>
      <c r="B64" s="3" t="s">
        <v>6</v>
      </c>
      <c r="C64" s="3" t="s">
        <v>33</v>
      </c>
      <c r="D64" s="4">
        <v>32</v>
      </c>
      <c r="E64" s="3">
        <v>100</v>
      </c>
      <c r="F64" s="3" t="s">
        <v>28</v>
      </c>
      <c r="G64">
        <f t="shared" si="14"/>
        <v>0</v>
      </c>
      <c r="H64">
        <f t="shared" si="1"/>
        <v>0</v>
      </c>
      <c r="I64">
        <f t="shared" si="2"/>
        <v>1</v>
      </c>
      <c r="J64">
        <f t="shared" si="3"/>
        <v>1</v>
      </c>
      <c r="K64">
        <f t="shared" si="4"/>
        <v>100</v>
      </c>
      <c r="L64">
        <f t="shared" si="5"/>
        <v>0</v>
      </c>
      <c r="M64">
        <f t="shared" si="6"/>
        <v>0</v>
      </c>
      <c r="N64">
        <f>OR(L64, B64="I live on campus but don't have a car")*1</f>
        <v>0</v>
      </c>
      <c r="O64">
        <f t="shared" si="7"/>
        <v>3.125</v>
      </c>
      <c r="P64">
        <f t="shared" si="8"/>
        <v>0</v>
      </c>
      <c r="Q64">
        <f t="shared" si="13"/>
        <v>0</v>
      </c>
      <c r="R64">
        <f t="shared" si="9"/>
        <v>0</v>
      </c>
      <c r="S64" s="6">
        <f t="shared" si="10"/>
        <v>0</v>
      </c>
      <c r="T64">
        <f t="shared" si="11"/>
        <v>3.125</v>
      </c>
      <c r="U64">
        <f t="shared" si="12"/>
        <v>3.125</v>
      </c>
    </row>
    <row r="65" spans="1:21" ht="12.75">
      <c r="A65" s="4" t="s">
        <v>108</v>
      </c>
      <c r="B65" s="3" t="s">
        <v>5</v>
      </c>
      <c r="F65" s="3" t="s">
        <v>12</v>
      </c>
      <c r="G65">
        <f t="shared" si="14"/>
        <v>1</v>
      </c>
      <c r="H65">
        <f t="shared" si="1"/>
        <v>0</v>
      </c>
      <c r="I65">
        <f t="shared" si="2"/>
        <v>0</v>
      </c>
      <c r="J65">
        <f t="shared" si="3"/>
        <v>0</v>
      </c>
      <c r="K65">
        <f t="shared" si="4"/>
        <v>0</v>
      </c>
      <c r="L65">
        <f t="shared" si="5"/>
        <v>0</v>
      </c>
      <c r="M65">
        <f t="shared" si="6"/>
        <v>0</v>
      </c>
      <c r="N65">
        <f>OR(L65, B65="I live on campus but don't have a car")*1</f>
        <v>1</v>
      </c>
      <c r="O65">
        <f t="shared" si="7"/>
        <v>0</v>
      </c>
      <c r="P65">
        <f t="shared" si="8"/>
        <v>1</v>
      </c>
      <c r="Q65">
        <f t="shared" si="13"/>
        <v>1</v>
      </c>
      <c r="R65">
        <f t="shared" si="9"/>
        <v>0</v>
      </c>
      <c r="S65" s="6">
        <f t="shared" si="10"/>
        <v>0</v>
      </c>
      <c r="T65">
        <f t="shared" si="11"/>
        <v>0</v>
      </c>
      <c r="U65">
        <f t="shared" si="12"/>
        <v>0</v>
      </c>
    </row>
    <row r="66" spans="1:21" ht="12.75">
      <c r="A66" s="4" t="s">
        <v>107</v>
      </c>
      <c r="B66" s="3" t="s">
        <v>5</v>
      </c>
      <c r="F66" s="3" t="s">
        <v>12</v>
      </c>
      <c r="G66">
        <f t="shared" si="14"/>
        <v>1</v>
      </c>
      <c r="H66">
        <f t="shared" ref="H66:H124" si="15">(A66="gs")*1</f>
        <v>0</v>
      </c>
      <c r="I66">
        <f t="shared" ref="I66:I124" si="16">(A66="f")*1</f>
        <v>0</v>
      </c>
      <c r="J66">
        <f t="shared" ref="J66:J124" si="17">(B66="I commute")*1</f>
        <v>0</v>
      </c>
      <c r="K66">
        <f t="shared" ref="K66:K124" si="18">J66*E66</f>
        <v>0</v>
      </c>
      <c r="L66">
        <f t="shared" ref="L66:L124" si="19">(B66="I live on campus and have a car")*1</f>
        <v>0</v>
      </c>
      <c r="M66">
        <f t="shared" ref="M66:M124" si="20">L66*E66</f>
        <v>0</v>
      </c>
      <c r="N66">
        <f>OR(L66, B66="I live on campus but don't have a car")*1</f>
        <v>1</v>
      </c>
      <c r="O66">
        <f t="shared" ref="O66:O124" si="21">IF(OR(J66:L66), E66/D66, 0)</f>
        <v>0</v>
      </c>
      <c r="P66">
        <f t="shared" si="8"/>
        <v>1</v>
      </c>
      <c r="Q66">
        <f t="shared" si="13"/>
        <v>1</v>
      </c>
      <c r="R66">
        <f t="shared" si="9"/>
        <v>0</v>
      </c>
      <c r="S66" s="6">
        <f t="shared" si="10"/>
        <v>0</v>
      </c>
      <c r="T66">
        <f t="shared" si="11"/>
        <v>0</v>
      </c>
      <c r="U66">
        <f t="shared" si="12"/>
        <v>0</v>
      </c>
    </row>
    <row r="67" spans="1:21" ht="12.75">
      <c r="A67" s="4" t="s">
        <v>110</v>
      </c>
      <c r="B67" s="3" t="s">
        <v>6</v>
      </c>
      <c r="C67" s="4" t="s">
        <v>82</v>
      </c>
      <c r="D67" s="4">
        <v>21</v>
      </c>
      <c r="E67" s="3">
        <v>180</v>
      </c>
      <c r="F67" s="3" t="s">
        <v>12</v>
      </c>
      <c r="G67">
        <f t="shared" si="14"/>
        <v>1</v>
      </c>
      <c r="H67">
        <f t="shared" si="15"/>
        <v>0</v>
      </c>
      <c r="I67">
        <f t="shared" si="16"/>
        <v>0</v>
      </c>
      <c r="J67">
        <f t="shared" si="17"/>
        <v>1</v>
      </c>
      <c r="K67">
        <f t="shared" si="18"/>
        <v>180</v>
      </c>
      <c r="L67">
        <f t="shared" si="19"/>
        <v>0</v>
      </c>
      <c r="M67">
        <f t="shared" si="20"/>
        <v>0</v>
      </c>
      <c r="N67">
        <f>OR(L67, B67="I live on campus but don't have a car")*1</f>
        <v>0</v>
      </c>
      <c r="O67">
        <f t="shared" si="21"/>
        <v>8.5714285714285712</v>
      </c>
      <c r="P67">
        <f t="shared" ref="P67:P124" si="22">NOT(A67="f")*1</f>
        <v>1</v>
      </c>
      <c r="Q67">
        <f t="shared" si="13"/>
        <v>1</v>
      </c>
      <c r="R67">
        <f t="shared" ref="R67:R124" si="23">IF(D67&gt;0,G67*E67/D67,0)</f>
        <v>8.5714285714285712</v>
      </c>
      <c r="S67" s="6">
        <f t="shared" ref="S67:S124" si="24">IF(D67&gt;0,H67*E67/D67,0)</f>
        <v>0</v>
      </c>
      <c r="T67">
        <f t="shared" ref="T67:T124" si="25">IF(D67&gt;0,I67*E67/D67,0)</f>
        <v>0</v>
      </c>
      <c r="U67">
        <f t="shared" ref="U67:U124" si="26">IF(D67&gt;0,E67/D67,0)</f>
        <v>8.5714285714285712</v>
      </c>
    </row>
    <row r="68" spans="1:21" ht="12.75">
      <c r="A68" s="4" t="s">
        <v>111</v>
      </c>
      <c r="B68" s="3" t="s">
        <v>6</v>
      </c>
      <c r="C68" s="4" t="s">
        <v>83</v>
      </c>
      <c r="D68" s="4">
        <v>24</v>
      </c>
      <c r="E68" s="3">
        <v>150</v>
      </c>
      <c r="F68" s="3" t="s">
        <v>12</v>
      </c>
      <c r="G68">
        <f t="shared" si="14"/>
        <v>0</v>
      </c>
      <c r="H68">
        <f t="shared" si="15"/>
        <v>0</v>
      </c>
      <c r="I68">
        <f t="shared" si="16"/>
        <v>1</v>
      </c>
      <c r="J68">
        <f t="shared" si="17"/>
        <v>1</v>
      </c>
      <c r="K68">
        <f t="shared" si="18"/>
        <v>150</v>
      </c>
      <c r="L68">
        <f t="shared" si="19"/>
        <v>0</v>
      </c>
      <c r="M68">
        <f t="shared" si="20"/>
        <v>0</v>
      </c>
      <c r="N68">
        <f>OR(L68, B68="I live on campus but don't have a car")*1</f>
        <v>0</v>
      </c>
      <c r="O68">
        <f t="shared" si="21"/>
        <v>6.25</v>
      </c>
      <c r="P68">
        <f t="shared" si="22"/>
        <v>0</v>
      </c>
      <c r="Q68">
        <f t="shared" si="13"/>
        <v>0</v>
      </c>
      <c r="R68">
        <f t="shared" si="23"/>
        <v>0</v>
      </c>
      <c r="S68" s="6">
        <f t="shared" si="24"/>
        <v>0</v>
      </c>
      <c r="T68">
        <f t="shared" si="25"/>
        <v>6.25</v>
      </c>
      <c r="U68">
        <f t="shared" si="26"/>
        <v>6.25</v>
      </c>
    </row>
    <row r="69" spans="1:21" ht="12.75">
      <c r="A69" s="4" t="s">
        <v>112</v>
      </c>
      <c r="B69" s="3" t="s">
        <v>6</v>
      </c>
      <c r="C69" s="3" t="s">
        <v>34</v>
      </c>
      <c r="D69" s="4">
        <v>26</v>
      </c>
      <c r="E69" s="3">
        <v>70</v>
      </c>
      <c r="F69" s="3" t="s">
        <v>12</v>
      </c>
      <c r="G69">
        <f t="shared" si="14"/>
        <v>0</v>
      </c>
      <c r="H69">
        <f t="shared" si="15"/>
        <v>1</v>
      </c>
      <c r="I69">
        <f t="shared" si="16"/>
        <v>0</v>
      </c>
      <c r="J69">
        <f t="shared" si="17"/>
        <v>1</v>
      </c>
      <c r="K69">
        <f t="shared" si="18"/>
        <v>70</v>
      </c>
      <c r="L69">
        <f t="shared" si="19"/>
        <v>0</v>
      </c>
      <c r="M69">
        <f t="shared" si="20"/>
        <v>0</v>
      </c>
      <c r="N69">
        <f>OR(L69, B69="I live on campus but don't have a car")*1</f>
        <v>0</v>
      </c>
      <c r="O69">
        <f t="shared" si="21"/>
        <v>2.6923076923076925</v>
      </c>
      <c r="P69">
        <f t="shared" si="22"/>
        <v>1</v>
      </c>
      <c r="Q69">
        <f t="shared" si="13"/>
        <v>1</v>
      </c>
      <c r="R69">
        <f t="shared" si="23"/>
        <v>0</v>
      </c>
      <c r="S69" s="6">
        <f t="shared" si="24"/>
        <v>2.6923076923076925</v>
      </c>
      <c r="T69">
        <f t="shared" si="25"/>
        <v>0</v>
      </c>
      <c r="U69">
        <f t="shared" si="26"/>
        <v>2.6923076923076925</v>
      </c>
    </row>
    <row r="70" spans="1:21" ht="12.75">
      <c r="A70" s="4" t="s">
        <v>112</v>
      </c>
      <c r="B70" s="3" t="s">
        <v>6</v>
      </c>
      <c r="C70" s="3" t="s">
        <v>35</v>
      </c>
      <c r="D70" s="4">
        <v>28</v>
      </c>
      <c r="E70" s="3">
        <v>150</v>
      </c>
      <c r="F70" s="3" t="s">
        <v>12</v>
      </c>
      <c r="G70">
        <f t="shared" si="14"/>
        <v>0</v>
      </c>
      <c r="H70">
        <f t="shared" si="15"/>
        <v>1</v>
      </c>
      <c r="I70">
        <f t="shared" si="16"/>
        <v>0</v>
      </c>
      <c r="J70">
        <f t="shared" si="17"/>
        <v>1</v>
      </c>
      <c r="K70">
        <f t="shared" si="18"/>
        <v>150</v>
      </c>
      <c r="L70">
        <f t="shared" si="19"/>
        <v>0</v>
      </c>
      <c r="M70">
        <f t="shared" si="20"/>
        <v>0</v>
      </c>
      <c r="N70">
        <f>OR(L70, B70="I live on campus but don't have a car")*1</f>
        <v>0</v>
      </c>
      <c r="O70">
        <f t="shared" si="21"/>
        <v>5.3571428571428568</v>
      </c>
      <c r="P70">
        <f t="shared" si="22"/>
        <v>1</v>
      </c>
      <c r="Q70">
        <f t="shared" si="13"/>
        <v>1</v>
      </c>
      <c r="R70">
        <f t="shared" si="23"/>
        <v>0</v>
      </c>
      <c r="S70" s="6">
        <f t="shared" si="24"/>
        <v>5.3571428571428568</v>
      </c>
      <c r="T70">
        <f t="shared" si="25"/>
        <v>0</v>
      </c>
      <c r="U70">
        <f t="shared" si="26"/>
        <v>5.3571428571428568</v>
      </c>
    </row>
    <row r="71" spans="1:21" ht="12.75">
      <c r="A71" s="4" t="s">
        <v>107</v>
      </c>
      <c r="B71" s="3" t="s">
        <v>7</v>
      </c>
      <c r="C71" s="3" t="s">
        <v>36</v>
      </c>
      <c r="D71" s="4">
        <v>24</v>
      </c>
      <c r="E71" s="3">
        <v>25</v>
      </c>
      <c r="F71" s="3" t="s">
        <v>12</v>
      </c>
      <c r="G71">
        <f t="shared" si="14"/>
        <v>1</v>
      </c>
      <c r="H71">
        <f t="shared" si="15"/>
        <v>0</v>
      </c>
      <c r="I71">
        <f t="shared" si="16"/>
        <v>0</v>
      </c>
      <c r="J71">
        <f t="shared" si="17"/>
        <v>0</v>
      </c>
      <c r="K71">
        <f t="shared" si="18"/>
        <v>0</v>
      </c>
      <c r="L71">
        <f t="shared" si="19"/>
        <v>1</v>
      </c>
      <c r="M71">
        <f t="shared" si="20"/>
        <v>25</v>
      </c>
      <c r="N71">
        <f>OR(L71, B71="I live on campus but don't have a car")*1</f>
        <v>1</v>
      </c>
      <c r="O71">
        <f t="shared" si="21"/>
        <v>1.0416666666666667</v>
      </c>
      <c r="P71">
        <f t="shared" si="22"/>
        <v>1</v>
      </c>
      <c r="Q71">
        <f t="shared" si="13"/>
        <v>1</v>
      </c>
      <c r="R71">
        <f t="shared" si="23"/>
        <v>1.0416666666666667</v>
      </c>
      <c r="S71" s="6">
        <f t="shared" si="24"/>
        <v>0</v>
      </c>
      <c r="T71">
        <f t="shared" si="25"/>
        <v>0</v>
      </c>
      <c r="U71">
        <f t="shared" si="26"/>
        <v>1.0416666666666667</v>
      </c>
    </row>
    <row r="72" spans="1:21" ht="12.75">
      <c r="A72" s="4" t="s">
        <v>111</v>
      </c>
      <c r="B72" s="3" t="s">
        <v>6</v>
      </c>
      <c r="C72" s="13" t="s">
        <v>84</v>
      </c>
      <c r="D72" s="13">
        <v>133</v>
      </c>
      <c r="E72" s="3">
        <v>200</v>
      </c>
      <c r="F72" s="3" t="s">
        <v>12</v>
      </c>
      <c r="G72">
        <f t="shared" si="14"/>
        <v>0</v>
      </c>
      <c r="H72">
        <f t="shared" si="15"/>
        <v>0</v>
      </c>
      <c r="I72">
        <f t="shared" si="16"/>
        <v>1</v>
      </c>
      <c r="J72">
        <f t="shared" si="17"/>
        <v>1</v>
      </c>
      <c r="K72">
        <f t="shared" si="18"/>
        <v>200</v>
      </c>
      <c r="L72">
        <f t="shared" si="19"/>
        <v>0</v>
      </c>
      <c r="M72">
        <f t="shared" si="20"/>
        <v>0</v>
      </c>
      <c r="N72">
        <f>OR(L72, B72="I live on campus but don't have a car")*1</f>
        <v>0</v>
      </c>
      <c r="O72">
        <f t="shared" si="21"/>
        <v>1.5037593984962405</v>
      </c>
      <c r="P72">
        <f t="shared" si="22"/>
        <v>0</v>
      </c>
      <c r="Q72">
        <f t="shared" si="13"/>
        <v>0</v>
      </c>
      <c r="R72">
        <f t="shared" si="23"/>
        <v>0</v>
      </c>
      <c r="S72" s="6">
        <f t="shared" si="24"/>
        <v>0</v>
      </c>
      <c r="T72">
        <f t="shared" si="25"/>
        <v>1.5037593984962405</v>
      </c>
      <c r="U72">
        <f t="shared" si="26"/>
        <v>1.5037593984962405</v>
      </c>
    </row>
    <row r="73" spans="1:21" ht="12.75">
      <c r="A73" s="4" t="s">
        <v>109</v>
      </c>
      <c r="B73" s="3" t="s">
        <v>6</v>
      </c>
      <c r="C73" s="3" t="s">
        <v>37</v>
      </c>
      <c r="D73" s="4">
        <v>31</v>
      </c>
      <c r="E73" s="3">
        <v>540</v>
      </c>
      <c r="F73" s="3" t="s">
        <v>12</v>
      </c>
      <c r="G73">
        <f t="shared" si="14"/>
        <v>1</v>
      </c>
      <c r="H73">
        <f t="shared" si="15"/>
        <v>0</v>
      </c>
      <c r="I73">
        <f t="shared" si="16"/>
        <v>0</v>
      </c>
      <c r="J73">
        <f t="shared" si="17"/>
        <v>1</v>
      </c>
      <c r="K73">
        <f t="shared" si="18"/>
        <v>540</v>
      </c>
      <c r="L73">
        <f t="shared" si="19"/>
        <v>0</v>
      </c>
      <c r="M73">
        <f t="shared" si="20"/>
        <v>0</v>
      </c>
      <c r="N73">
        <f>OR(L73, B73="I live on campus but don't have a car")*1</f>
        <v>0</v>
      </c>
      <c r="O73">
        <f t="shared" si="21"/>
        <v>17.419354838709676</v>
      </c>
      <c r="P73">
        <f t="shared" si="22"/>
        <v>1</v>
      </c>
      <c r="Q73">
        <f t="shared" si="13"/>
        <v>1</v>
      </c>
      <c r="R73">
        <f t="shared" si="23"/>
        <v>17.419354838709676</v>
      </c>
      <c r="S73" s="6">
        <f t="shared" si="24"/>
        <v>0</v>
      </c>
      <c r="T73">
        <f t="shared" si="25"/>
        <v>0</v>
      </c>
      <c r="U73">
        <f t="shared" si="26"/>
        <v>17.419354838709676</v>
      </c>
    </row>
    <row r="74" spans="1:21" ht="12.75">
      <c r="A74" s="4" t="s">
        <v>112</v>
      </c>
      <c r="B74" s="3" t="s">
        <v>6</v>
      </c>
      <c r="C74" s="4" t="s">
        <v>85</v>
      </c>
      <c r="D74" s="4">
        <v>119</v>
      </c>
      <c r="E74" s="3">
        <v>160</v>
      </c>
      <c r="F74" s="3" t="s">
        <v>28</v>
      </c>
      <c r="G74">
        <f t="shared" si="14"/>
        <v>0</v>
      </c>
      <c r="H74">
        <f t="shared" si="15"/>
        <v>1</v>
      </c>
      <c r="I74">
        <f t="shared" si="16"/>
        <v>0</v>
      </c>
      <c r="J74">
        <f t="shared" si="17"/>
        <v>1</v>
      </c>
      <c r="K74">
        <f t="shared" si="18"/>
        <v>160</v>
      </c>
      <c r="L74">
        <f t="shared" si="19"/>
        <v>0</v>
      </c>
      <c r="M74">
        <f t="shared" si="20"/>
        <v>0</v>
      </c>
      <c r="N74">
        <f>OR(L74, B74="I live on campus but don't have a car")*1</f>
        <v>0</v>
      </c>
      <c r="O74">
        <f t="shared" si="21"/>
        <v>1.3445378151260505</v>
      </c>
      <c r="P74">
        <f t="shared" si="22"/>
        <v>1</v>
      </c>
      <c r="Q74">
        <f t="shared" si="13"/>
        <v>0</v>
      </c>
      <c r="R74">
        <f t="shared" si="23"/>
        <v>0</v>
      </c>
      <c r="S74" s="6">
        <f t="shared" si="24"/>
        <v>1.3445378151260505</v>
      </c>
      <c r="T74">
        <f t="shared" si="25"/>
        <v>0</v>
      </c>
      <c r="U74">
        <f t="shared" si="26"/>
        <v>1.3445378151260505</v>
      </c>
    </row>
    <row r="75" spans="1:21" ht="12.75">
      <c r="A75" s="4" t="s">
        <v>112</v>
      </c>
      <c r="B75" s="3" t="s">
        <v>6</v>
      </c>
      <c r="C75" s="4" t="s">
        <v>86</v>
      </c>
      <c r="D75" s="4">
        <v>18</v>
      </c>
      <c r="E75" s="3">
        <v>20</v>
      </c>
      <c r="F75" s="3" t="s">
        <v>12</v>
      </c>
      <c r="G75">
        <f t="shared" si="14"/>
        <v>0</v>
      </c>
      <c r="H75">
        <f t="shared" si="15"/>
        <v>1</v>
      </c>
      <c r="I75">
        <f t="shared" si="16"/>
        <v>0</v>
      </c>
      <c r="J75">
        <f t="shared" si="17"/>
        <v>1</v>
      </c>
      <c r="K75">
        <f t="shared" si="18"/>
        <v>20</v>
      </c>
      <c r="L75">
        <f t="shared" si="19"/>
        <v>0</v>
      </c>
      <c r="M75">
        <f t="shared" si="20"/>
        <v>0</v>
      </c>
      <c r="N75">
        <f>OR(L75, B75="I live on campus but don't have a car")*1</f>
        <v>0</v>
      </c>
      <c r="O75">
        <f t="shared" si="21"/>
        <v>1.1111111111111112</v>
      </c>
      <c r="P75">
        <f t="shared" si="22"/>
        <v>1</v>
      </c>
      <c r="Q75">
        <f t="shared" si="13"/>
        <v>1</v>
      </c>
      <c r="R75">
        <f t="shared" si="23"/>
        <v>0</v>
      </c>
      <c r="S75" s="6">
        <f t="shared" si="24"/>
        <v>1.1111111111111112</v>
      </c>
      <c r="T75">
        <f t="shared" si="25"/>
        <v>0</v>
      </c>
      <c r="U75">
        <f t="shared" si="26"/>
        <v>1.1111111111111112</v>
      </c>
    </row>
    <row r="76" spans="1:21" ht="12.75">
      <c r="A76" s="4" t="s">
        <v>110</v>
      </c>
      <c r="B76" s="3" t="s">
        <v>6</v>
      </c>
      <c r="C76" s="4" t="s">
        <v>87</v>
      </c>
      <c r="D76" s="4">
        <v>17</v>
      </c>
      <c r="E76" s="3">
        <v>7</v>
      </c>
      <c r="F76" s="3" t="s">
        <v>12</v>
      </c>
      <c r="G76">
        <f t="shared" si="14"/>
        <v>1</v>
      </c>
      <c r="H76">
        <f t="shared" si="15"/>
        <v>0</v>
      </c>
      <c r="I76">
        <f t="shared" si="16"/>
        <v>0</v>
      </c>
      <c r="J76">
        <f t="shared" si="17"/>
        <v>1</v>
      </c>
      <c r="K76">
        <f t="shared" si="18"/>
        <v>7</v>
      </c>
      <c r="L76">
        <f t="shared" si="19"/>
        <v>0</v>
      </c>
      <c r="M76">
        <f t="shared" si="20"/>
        <v>0</v>
      </c>
      <c r="N76">
        <f>OR(L76, B76="I live on campus but don't have a car")*1</f>
        <v>0</v>
      </c>
      <c r="O76">
        <f t="shared" si="21"/>
        <v>0.41176470588235292</v>
      </c>
      <c r="P76">
        <f t="shared" si="22"/>
        <v>1</v>
      </c>
      <c r="Q76">
        <f t="shared" si="13"/>
        <v>1</v>
      </c>
      <c r="R76">
        <f t="shared" si="23"/>
        <v>0.41176470588235292</v>
      </c>
      <c r="S76" s="6">
        <f t="shared" si="24"/>
        <v>0</v>
      </c>
      <c r="T76">
        <f t="shared" si="25"/>
        <v>0</v>
      </c>
      <c r="U76">
        <f t="shared" si="26"/>
        <v>0.41176470588235292</v>
      </c>
    </row>
    <row r="77" spans="1:21" ht="12.75">
      <c r="A77" s="4" t="s">
        <v>110</v>
      </c>
      <c r="B77" s="3" t="s">
        <v>6</v>
      </c>
      <c r="C77" s="3" t="s">
        <v>38</v>
      </c>
      <c r="D77" s="4">
        <v>22</v>
      </c>
      <c r="E77" s="3">
        <v>8</v>
      </c>
      <c r="F77" s="3" t="s">
        <v>12</v>
      </c>
      <c r="G77">
        <f t="shared" si="14"/>
        <v>1</v>
      </c>
      <c r="H77">
        <f t="shared" si="15"/>
        <v>0</v>
      </c>
      <c r="I77">
        <f t="shared" si="16"/>
        <v>0</v>
      </c>
      <c r="J77">
        <f t="shared" si="17"/>
        <v>1</v>
      </c>
      <c r="K77">
        <f t="shared" si="18"/>
        <v>8</v>
      </c>
      <c r="L77">
        <f t="shared" si="19"/>
        <v>0</v>
      </c>
      <c r="M77">
        <f t="shared" si="20"/>
        <v>0</v>
      </c>
      <c r="N77">
        <f>OR(L77, B77="I live on campus but don't have a car")*1</f>
        <v>0</v>
      </c>
      <c r="O77">
        <f t="shared" si="21"/>
        <v>0.36363636363636365</v>
      </c>
      <c r="P77">
        <f t="shared" si="22"/>
        <v>1</v>
      </c>
      <c r="Q77">
        <f t="shared" si="13"/>
        <v>1</v>
      </c>
      <c r="R77">
        <f t="shared" si="23"/>
        <v>0.36363636363636365</v>
      </c>
      <c r="S77" s="6">
        <f t="shared" si="24"/>
        <v>0</v>
      </c>
      <c r="T77">
        <f t="shared" si="25"/>
        <v>0</v>
      </c>
      <c r="U77">
        <f t="shared" si="26"/>
        <v>0.36363636363636365</v>
      </c>
    </row>
    <row r="78" spans="1:21" ht="12.75">
      <c r="A78" s="4" t="s">
        <v>112</v>
      </c>
      <c r="B78" s="3" t="s">
        <v>7</v>
      </c>
      <c r="C78" s="4" t="s">
        <v>88</v>
      </c>
      <c r="D78" s="4">
        <v>25</v>
      </c>
      <c r="E78" s="3">
        <v>20</v>
      </c>
      <c r="F78" s="3" t="s">
        <v>12</v>
      </c>
      <c r="G78">
        <f t="shared" si="14"/>
        <v>0</v>
      </c>
      <c r="H78">
        <f t="shared" si="15"/>
        <v>1</v>
      </c>
      <c r="I78">
        <f t="shared" si="16"/>
        <v>0</v>
      </c>
      <c r="J78">
        <f t="shared" si="17"/>
        <v>0</v>
      </c>
      <c r="K78">
        <f t="shared" si="18"/>
        <v>0</v>
      </c>
      <c r="L78">
        <f t="shared" si="19"/>
        <v>1</v>
      </c>
      <c r="M78">
        <f t="shared" si="20"/>
        <v>20</v>
      </c>
      <c r="N78">
        <f>OR(L78, B78="I live on campus but don't have a car")*1</f>
        <v>1</v>
      </c>
      <c r="O78">
        <f t="shared" si="21"/>
        <v>0.8</v>
      </c>
      <c r="P78">
        <f t="shared" si="22"/>
        <v>1</v>
      </c>
      <c r="Q78">
        <f t="shared" si="13"/>
        <v>1</v>
      </c>
      <c r="R78">
        <f t="shared" si="23"/>
        <v>0</v>
      </c>
      <c r="S78" s="6">
        <f t="shared" si="24"/>
        <v>0.8</v>
      </c>
      <c r="T78">
        <f t="shared" si="25"/>
        <v>0</v>
      </c>
      <c r="U78">
        <f t="shared" si="26"/>
        <v>0.8</v>
      </c>
    </row>
    <row r="79" spans="1:21" ht="12.75">
      <c r="A79" s="4" t="s">
        <v>107</v>
      </c>
      <c r="B79" s="3" t="s">
        <v>5</v>
      </c>
      <c r="F79" s="3" t="s">
        <v>12</v>
      </c>
      <c r="G79">
        <f t="shared" si="14"/>
        <v>1</v>
      </c>
      <c r="H79">
        <f t="shared" si="15"/>
        <v>0</v>
      </c>
      <c r="I79">
        <f t="shared" si="16"/>
        <v>0</v>
      </c>
      <c r="J79">
        <f t="shared" si="17"/>
        <v>0</v>
      </c>
      <c r="K79">
        <f t="shared" si="18"/>
        <v>0</v>
      </c>
      <c r="L79">
        <f t="shared" si="19"/>
        <v>0</v>
      </c>
      <c r="M79">
        <f t="shared" si="20"/>
        <v>0</v>
      </c>
      <c r="N79">
        <f>OR(L79, B79="I live on campus but don't have a car")*1</f>
        <v>1</v>
      </c>
      <c r="O79">
        <f t="shared" si="21"/>
        <v>0</v>
      </c>
      <c r="P79">
        <f t="shared" si="22"/>
        <v>1</v>
      </c>
      <c r="Q79">
        <f t="shared" si="13"/>
        <v>1</v>
      </c>
      <c r="R79">
        <f t="shared" si="23"/>
        <v>0</v>
      </c>
      <c r="S79" s="6">
        <f t="shared" si="24"/>
        <v>0</v>
      </c>
      <c r="T79">
        <f t="shared" si="25"/>
        <v>0</v>
      </c>
      <c r="U79">
        <f t="shared" si="26"/>
        <v>0</v>
      </c>
    </row>
    <row r="80" spans="1:21" ht="12.75">
      <c r="A80" s="4" t="s">
        <v>110</v>
      </c>
      <c r="B80" s="3" t="s">
        <v>6</v>
      </c>
      <c r="C80" s="4" t="s">
        <v>90</v>
      </c>
      <c r="D80" s="4">
        <v>15</v>
      </c>
      <c r="E80" s="3">
        <v>80</v>
      </c>
      <c r="F80" s="3" t="s">
        <v>12</v>
      </c>
      <c r="G80">
        <f t="shared" si="14"/>
        <v>1</v>
      </c>
      <c r="H80">
        <f t="shared" si="15"/>
        <v>0</v>
      </c>
      <c r="I80">
        <f t="shared" si="16"/>
        <v>0</v>
      </c>
      <c r="J80">
        <f t="shared" si="17"/>
        <v>1</v>
      </c>
      <c r="K80">
        <f t="shared" si="18"/>
        <v>80</v>
      </c>
      <c r="L80">
        <f t="shared" si="19"/>
        <v>0</v>
      </c>
      <c r="M80">
        <f t="shared" si="20"/>
        <v>0</v>
      </c>
      <c r="N80">
        <f>OR(L80, B80="I live on campus but don't have a car")*1</f>
        <v>0</v>
      </c>
      <c r="O80">
        <f t="shared" si="21"/>
        <v>5.333333333333333</v>
      </c>
      <c r="P80">
        <f t="shared" si="22"/>
        <v>1</v>
      </c>
      <c r="Q80">
        <f t="shared" ref="Q80:Q124" si="27">(F80="Almost never")*P80</f>
        <v>1</v>
      </c>
      <c r="R80">
        <f t="shared" si="23"/>
        <v>5.333333333333333</v>
      </c>
      <c r="S80" s="6">
        <f t="shared" si="24"/>
        <v>0</v>
      </c>
      <c r="T80">
        <f t="shared" si="25"/>
        <v>0</v>
      </c>
      <c r="U80">
        <f t="shared" si="26"/>
        <v>5.333333333333333</v>
      </c>
    </row>
    <row r="81" spans="1:21" ht="12.75">
      <c r="A81" s="4" t="s">
        <v>112</v>
      </c>
      <c r="B81" s="3" t="s">
        <v>5</v>
      </c>
      <c r="F81" s="3" t="s">
        <v>28</v>
      </c>
      <c r="G81">
        <f t="shared" si="14"/>
        <v>0</v>
      </c>
      <c r="H81">
        <f t="shared" si="15"/>
        <v>1</v>
      </c>
      <c r="I81">
        <f t="shared" si="16"/>
        <v>0</v>
      </c>
      <c r="J81">
        <f t="shared" si="17"/>
        <v>0</v>
      </c>
      <c r="K81">
        <f t="shared" si="18"/>
        <v>0</v>
      </c>
      <c r="L81">
        <f t="shared" si="19"/>
        <v>0</v>
      </c>
      <c r="M81">
        <f t="shared" si="20"/>
        <v>0</v>
      </c>
      <c r="N81">
        <f>OR(L81, B81="I live on campus but don't have a car")*1</f>
        <v>1</v>
      </c>
      <c r="O81">
        <f t="shared" si="21"/>
        <v>0</v>
      </c>
      <c r="P81">
        <f t="shared" si="22"/>
        <v>1</v>
      </c>
      <c r="Q81">
        <f t="shared" si="27"/>
        <v>0</v>
      </c>
      <c r="R81">
        <f t="shared" si="23"/>
        <v>0</v>
      </c>
      <c r="S81" s="6">
        <f t="shared" si="24"/>
        <v>0</v>
      </c>
      <c r="T81">
        <f t="shared" si="25"/>
        <v>0</v>
      </c>
      <c r="U81">
        <f t="shared" si="26"/>
        <v>0</v>
      </c>
    </row>
    <row r="82" spans="1:21" ht="12.75">
      <c r="A82" s="4" t="s">
        <v>111</v>
      </c>
      <c r="B82" s="3" t="s">
        <v>6</v>
      </c>
      <c r="C82" s="3" t="s">
        <v>39</v>
      </c>
      <c r="D82" s="4">
        <v>33</v>
      </c>
      <c r="E82" s="3">
        <v>175</v>
      </c>
      <c r="F82" s="3" t="s">
        <v>12</v>
      </c>
      <c r="G82">
        <f t="shared" si="14"/>
        <v>0</v>
      </c>
      <c r="H82">
        <f t="shared" si="15"/>
        <v>0</v>
      </c>
      <c r="I82">
        <f t="shared" si="16"/>
        <v>1</v>
      </c>
      <c r="J82">
        <f t="shared" si="17"/>
        <v>1</v>
      </c>
      <c r="K82">
        <f t="shared" si="18"/>
        <v>175</v>
      </c>
      <c r="L82">
        <f t="shared" si="19"/>
        <v>0</v>
      </c>
      <c r="M82">
        <f t="shared" si="20"/>
        <v>0</v>
      </c>
      <c r="N82">
        <f>OR(L82, B82="I live on campus but don't have a car")*1</f>
        <v>0</v>
      </c>
      <c r="O82">
        <f t="shared" si="21"/>
        <v>5.3030303030303028</v>
      </c>
      <c r="P82">
        <f t="shared" si="22"/>
        <v>0</v>
      </c>
      <c r="Q82">
        <f t="shared" si="27"/>
        <v>0</v>
      </c>
      <c r="R82">
        <f t="shared" si="23"/>
        <v>0</v>
      </c>
      <c r="S82" s="6">
        <f t="shared" si="24"/>
        <v>0</v>
      </c>
      <c r="T82">
        <f t="shared" si="25"/>
        <v>5.3030303030303028</v>
      </c>
      <c r="U82">
        <f t="shared" si="26"/>
        <v>5.3030303030303028</v>
      </c>
    </row>
    <row r="83" spans="1:21" ht="12.75">
      <c r="A83" s="4" t="s">
        <v>110</v>
      </c>
      <c r="B83" s="3" t="s">
        <v>6</v>
      </c>
      <c r="C83" s="3" t="s">
        <v>40</v>
      </c>
      <c r="D83" s="4">
        <v>26</v>
      </c>
      <c r="E83" s="3">
        <v>100</v>
      </c>
      <c r="F83" s="3" t="s">
        <v>12</v>
      </c>
      <c r="G83">
        <f t="shared" si="14"/>
        <v>1</v>
      </c>
      <c r="H83">
        <f t="shared" si="15"/>
        <v>0</v>
      </c>
      <c r="I83">
        <f t="shared" si="16"/>
        <v>0</v>
      </c>
      <c r="J83">
        <f t="shared" si="17"/>
        <v>1</v>
      </c>
      <c r="K83">
        <f t="shared" si="18"/>
        <v>100</v>
      </c>
      <c r="L83">
        <f t="shared" si="19"/>
        <v>0</v>
      </c>
      <c r="M83">
        <f t="shared" si="20"/>
        <v>0</v>
      </c>
      <c r="N83">
        <f>OR(L83, B83="I live on campus but don't have a car")*1</f>
        <v>0</v>
      </c>
      <c r="O83">
        <f t="shared" si="21"/>
        <v>3.8461538461538463</v>
      </c>
      <c r="P83">
        <f t="shared" si="22"/>
        <v>1</v>
      </c>
      <c r="Q83">
        <f t="shared" si="27"/>
        <v>1</v>
      </c>
      <c r="R83">
        <f t="shared" si="23"/>
        <v>3.8461538461538463</v>
      </c>
      <c r="S83" s="6">
        <f t="shared" si="24"/>
        <v>0</v>
      </c>
      <c r="T83">
        <f t="shared" si="25"/>
        <v>0</v>
      </c>
      <c r="U83">
        <f t="shared" si="26"/>
        <v>3.8461538461538463</v>
      </c>
    </row>
    <row r="84" spans="1:21" ht="12.75">
      <c r="A84" s="4" t="s">
        <v>111</v>
      </c>
      <c r="B84" s="3" t="s">
        <v>6</v>
      </c>
      <c r="C84" s="4" t="s">
        <v>91</v>
      </c>
      <c r="D84" s="4">
        <v>133</v>
      </c>
      <c r="E84" s="3">
        <v>0</v>
      </c>
      <c r="F84" s="3" t="s">
        <v>12</v>
      </c>
      <c r="G84">
        <f t="shared" si="14"/>
        <v>0</v>
      </c>
      <c r="H84">
        <f t="shared" si="15"/>
        <v>0</v>
      </c>
      <c r="I84">
        <f t="shared" si="16"/>
        <v>1</v>
      </c>
      <c r="J84">
        <f t="shared" si="17"/>
        <v>1</v>
      </c>
      <c r="K84">
        <f t="shared" si="18"/>
        <v>0</v>
      </c>
      <c r="L84">
        <f t="shared" si="19"/>
        <v>0</v>
      </c>
      <c r="M84">
        <f t="shared" si="20"/>
        <v>0</v>
      </c>
      <c r="N84">
        <f>OR(L84, B84="I live on campus but don't have a car")*1</f>
        <v>0</v>
      </c>
      <c r="O84">
        <f t="shared" si="21"/>
        <v>0</v>
      </c>
      <c r="P84">
        <f t="shared" si="22"/>
        <v>0</v>
      </c>
      <c r="Q84">
        <f t="shared" si="27"/>
        <v>0</v>
      </c>
      <c r="R84">
        <f t="shared" si="23"/>
        <v>0</v>
      </c>
      <c r="S84" s="6">
        <f t="shared" si="24"/>
        <v>0</v>
      </c>
      <c r="T84">
        <f t="shared" si="25"/>
        <v>0</v>
      </c>
      <c r="U84">
        <f t="shared" si="26"/>
        <v>0</v>
      </c>
    </row>
    <row r="85" spans="1:21" ht="12.75">
      <c r="A85" s="4" t="s">
        <v>110</v>
      </c>
      <c r="B85" s="3" t="s">
        <v>6</v>
      </c>
      <c r="C85" s="4" t="s">
        <v>92</v>
      </c>
      <c r="D85" s="4">
        <v>29</v>
      </c>
      <c r="E85" s="3">
        <v>70</v>
      </c>
      <c r="F85" s="3" t="s">
        <v>12</v>
      </c>
      <c r="G85">
        <f t="shared" si="14"/>
        <v>1</v>
      </c>
      <c r="H85">
        <f t="shared" si="15"/>
        <v>0</v>
      </c>
      <c r="I85">
        <f t="shared" si="16"/>
        <v>0</v>
      </c>
      <c r="J85">
        <f t="shared" si="17"/>
        <v>1</v>
      </c>
      <c r="K85">
        <f t="shared" si="18"/>
        <v>70</v>
      </c>
      <c r="L85">
        <f t="shared" si="19"/>
        <v>0</v>
      </c>
      <c r="M85">
        <f t="shared" si="20"/>
        <v>0</v>
      </c>
      <c r="N85">
        <f>OR(L85, B85="I live on campus but don't have a car")*1</f>
        <v>0</v>
      </c>
      <c r="O85">
        <f t="shared" si="21"/>
        <v>2.4137931034482758</v>
      </c>
      <c r="P85">
        <f t="shared" si="22"/>
        <v>1</v>
      </c>
      <c r="Q85">
        <f t="shared" si="27"/>
        <v>1</v>
      </c>
      <c r="R85">
        <f t="shared" si="23"/>
        <v>2.4137931034482758</v>
      </c>
      <c r="S85" s="6">
        <f t="shared" si="24"/>
        <v>0</v>
      </c>
      <c r="T85">
        <f t="shared" si="25"/>
        <v>0</v>
      </c>
      <c r="U85">
        <f t="shared" si="26"/>
        <v>2.4137931034482758</v>
      </c>
    </row>
    <row r="86" spans="1:21" ht="12.75">
      <c r="A86" s="4" t="s">
        <v>111</v>
      </c>
      <c r="B86" s="3" t="s">
        <v>6</v>
      </c>
      <c r="C86" s="3" t="s">
        <v>41</v>
      </c>
      <c r="D86" s="4">
        <v>48</v>
      </c>
      <c r="E86" s="3">
        <v>200</v>
      </c>
      <c r="F86" s="3" t="s">
        <v>12</v>
      </c>
      <c r="G86">
        <f t="shared" si="14"/>
        <v>0</v>
      </c>
      <c r="H86">
        <f t="shared" si="15"/>
        <v>0</v>
      </c>
      <c r="I86">
        <f t="shared" si="16"/>
        <v>1</v>
      </c>
      <c r="J86">
        <f t="shared" si="17"/>
        <v>1</v>
      </c>
      <c r="K86">
        <f t="shared" si="18"/>
        <v>200</v>
      </c>
      <c r="L86">
        <f t="shared" si="19"/>
        <v>0</v>
      </c>
      <c r="M86">
        <f t="shared" si="20"/>
        <v>0</v>
      </c>
      <c r="N86">
        <f>OR(L86, B86="I live on campus but don't have a car")*1</f>
        <v>0</v>
      </c>
      <c r="O86">
        <f t="shared" si="21"/>
        <v>4.166666666666667</v>
      </c>
      <c r="P86">
        <f t="shared" si="22"/>
        <v>0</v>
      </c>
      <c r="Q86">
        <f t="shared" si="27"/>
        <v>0</v>
      </c>
      <c r="R86">
        <f t="shared" si="23"/>
        <v>0</v>
      </c>
      <c r="S86" s="6">
        <f t="shared" si="24"/>
        <v>0</v>
      </c>
      <c r="T86">
        <f t="shared" si="25"/>
        <v>4.166666666666667</v>
      </c>
      <c r="U86">
        <f t="shared" si="26"/>
        <v>4.166666666666667</v>
      </c>
    </row>
    <row r="87" spans="1:21" ht="12.75">
      <c r="A87" s="4" t="s">
        <v>112</v>
      </c>
      <c r="B87" s="3" t="s">
        <v>6</v>
      </c>
      <c r="C87" s="4" t="s">
        <v>93</v>
      </c>
      <c r="D87" s="4">
        <v>35</v>
      </c>
      <c r="E87" s="3">
        <v>40</v>
      </c>
      <c r="F87" s="3" t="s">
        <v>12</v>
      </c>
      <c r="G87">
        <f t="shared" si="14"/>
        <v>0</v>
      </c>
      <c r="H87">
        <f t="shared" si="15"/>
        <v>1</v>
      </c>
      <c r="I87">
        <f t="shared" si="16"/>
        <v>0</v>
      </c>
      <c r="J87">
        <f t="shared" si="17"/>
        <v>1</v>
      </c>
      <c r="K87">
        <f t="shared" si="18"/>
        <v>40</v>
      </c>
      <c r="L87">
        <f t="shared" si="19"/>
        <v>0</v>
      </c>
      <c r="M87">
        <f t="shared" si="20"/>
        <v>0</v>
      </c>
      <c r="N87">
        <f>OR(L87, B87="I live on campus but don't have a car")*1</f>
        <v>0</v>
      </c>
      <c r="O87">
        <f t="shared" si="21"/>
        <v>1.1428571428571428</v>
      </c>
      <c r="P87">
        <f t="shared" si="22"/>
        <v>1</v>
      </c>
      <c r="Q87">
        <f t="shared" si="27"/>
        <v>1</v>
      </c>
      <c r="R87">
        <f t="shared" si="23"/>
        <v>0</v>
      </c>
      <c r="S87" s="6">
        <f t="shared" si="24"/>
        <v>1.1428571428571428</v>
      </c>
      <c r="T87">
        <f t="shared" si="25"/>
        <v>0</v>
      </c>
      <c r="U87">
        <f t="shared" si="26"/>
        <v>1.1428571428571428</v>
      </c>
    </row>
    <row r="88" spans="1:21" ht="12.75">
      <c r="A88" s="4" t="s">
        <v>111</v>
      </c>
      <c r="B88" s="3" t="s">
        <v>6</v>
      </c>
      <c r="C88" s="4" t="s">
        <v>94</v>
      </c>
      <c r="D88" s="4">
        <v>36</v>
      </c>
      <c r="E88" s="3">
        <v>130</v>
      </c>
      <c r="F88" s="3" t="s">
        <v>12</v>
      </c>
      <c r="G88">
        <f t="shared" si="14"/>
        <v>0</v>
      </c>
      <c r="H88">
        <f t="shared" si="15"/>
        <v>0</v>
      </c>
      <c r="I88">
        <f t="shared" si="16"/>
        <v>1</v>
      </c>
      <c r="J88">
        <f t="shared" si="17"/>
        <v>1</v>
      </c>
      <c r="K88">
        <f t="shared" si="18"/>
        <v>130</v>
      </c>
      <c r="L88">
        <f t="shared" si="19"/>
        <v>0</v>
      </c>
      <c r="M88">
        <f t="shared" si="20"/>
        <v>0</v>
      </c>
      <c r="N88">
        <f>OR(L88, B88="I live on campus but don't have a car")*1</f>
        <v>0</v>
      </c>
      <c r="O88">
        <f t="shared" si="21"/>
        <v>3.6111111111111112</v>
      </c>
      <c r="P88">
        <f t="shared" si="22"/>
        <v>0</v>
      </c>
      <c r="Q88">
        <f t="shared" si="27"/>
        <v>0</v>
      </c>
      <c r="R88">
        <f t="shared" si="23"/>
        <v>0</v>
      </c>
      <c r="S88" s="6">
        <f t="shared" si="24"/>
        <v>0</v>
      </c>
      <c r="T88">
        <f t="shared" si="25"/>
        <v>3.6111111111111112</v>
      </c>
      <c r="U88">
        <f t="shared" si="26"/>
        <v>3.6111111111111112</v>
      </c>
    </row>
    <row r="89" spans="1:21" ht="12.75">
      <c r="A89" s="4" t="s">
        <v>109</v>
      </c>
      <c r="B89" s="3" t="s">
        <v>6</v>
      </c>
      <c r="C89" s="4" t="s">
        <v>95</v>
      </c>
      <c r="D89" s="4">
        <v>24</v>
      </c>
      <c r="E89" s="3">
        <v>300</v>
      </c>
      <c r="F89" s="3" t="s">
        <v>12</v>
      </c>
      <c r="G89">
        <f t="shared" si="14"/>
        <v>1</v>
      </c>
      <c r="H89">
        <f t="shared" si="15"/>
        <v>0</v>
      </c>
      <c r="I89">
        <f t="shared" si="16"/>
        <v>0</v>
      </c>
      <c r="J89">
        <f t="shared" si="17"/>
        <v>1</v>
      </c>
      <c r="K89">
        <f t="shared" si="18"/>
        <v>300</v>
      </c>
      <c r="L89">
        <f t="shared" si="19"/>
        <v>0</v>
      </c>
      <c r="M89">
        <f t="shared" si="20"/>
        <v>0</v>
      </c>
      <c r="N89">
        <f>OR(L89, B89="I live on campus but don't have a car")*1</f>
        <v>0</v>
      </c>
      <c r="O89">
        <f t="shared" si="21"/>
        <v>12.5</v>
      </c>
      <c r="P89">
        <f t="shared" si="22"/>
        <v>1</v>
      </c>
      <c r="Q89">
        <f t="shared" si="27"/>
        <v>1</v>
      </c>
      <c r="R89">
        <f t="shared" si="23"/>
        <v>12.5</v>
      </c>
      <c r="S89" s="6">
        <f t="shared" si="24"/>
        <v>0</v>
      </c>
      <c r="T89">
        <f t="shared" si="25"/>
        <v>0</v>
      </c>
      <c r="U89">
        <f t="shared" si="26"/>
        <v>12.5</v>
      </c>
    </row>
    <row r="90" spans="1:21" ht="12.75">
      <c r="A90" s="4" t="s">
        <v>108</v>
      </c>
      <c r="B90" s="3" t="s">
        <v>7</v>
      </c>
      <c r="C90" s="3" t="s">
        <v>42</v>
      </c>
      <c r="D90" s="4">
        <v>23</v>
      </c>
      <c r="E90" s="3">
        <v>10</v>
      </c>
      <c r="F90" s="3" t="s">
        <v>12</v>
      </c>
      <c r="G90">
        <f t="shared" si="14"/>
        <v>1</v>
      </c>
      <c r="H90">
        <f t="shared" si="15"/>
        <v>0</v>
      </c>
      <c r="I90">
        <f t="shared" si="16"/>
        <v>0</v>
      </c>
      <c r="J90">
        <f t="shared" si="17"/>
        <v>0</v>
      </c>
      <c r="K90">
        <f t="shared" si="18"/>
        <v>0</v>
      </c>
      <c r="L90">
        <f t="shared" si="19"/>
        <v>1</v>
      </c>
      <c r="M90">
        <f t="shared" si="20"/>
        <v>10</v>
      </c>
      <c r="N90">
        <f>OR(L90, B90="I live on campus but don't have a car")*1</f>
        <v>1</v>
      </c>
      <c r="O90">
        <f t="shared" si="21"/>
        <v>0.43478260869565216</v>
      </c>
      <c r="P90">
        <f t="shared" si="22"/>
        <v>1</v>
      </c>
      <c r="Q90">
        <f t="shared" si="27"/>
        <v>1</v>
      </c>
      <c r="R90">
        <f t="shared" si="23"/>
        <v>0.43478260869565216</v>
      </c>
      <c r="S90" s="6">
        <f t="shared" si="24"/>
        <v>0</v>
      </c>
      <c r="T90">
        <f t="shared" si="25"/>
        <v>0</v>
      </c>
      <c r="U90">
        <f t="shared" si="26"/>
        <v>0.43478260869565216</v>
      </c>
    </row>
    <row r="91" spans="1:21" ht="12.75">
      <c r="A91" s="4" t="s">
        <v>111</v>
      </c>
      <c r="B91" s="3" t="s">
        <v>6</v>
      </c>
      <c r="C91" s="3" t="s">
        <v>43</v>
      </c>
      <c r="D91" s="4">
        <v>32</v>
      </c>
      <c r="E91" s="3">
        <v>200</v>
      </c>
      <c r="F91" s="3" t="s">
        <v>28</v>
      </c>
      <c r="G91">
        <f t="shared" si="14"/>
        <v>0</v>
      </c>
      <c r="H91">
        <f t="shared" si="15"/>
        <v>0</v>
      </c>
      <c r="I91">
        <f t="shared" si="16"/>
        <v>1</v>
      </c>
      <c r="J91">
        <f t="shared" si="17"/>
        <v>1</v>
      </c>
      <c r="K91">
        <f t="shared" si="18"/>
        <v>200</v>
      </c>
      <c r="L91">
        <f t="shared" si="19"/>
        <v>0</v>
      </c>
      <c r="M91">
        <f t="shared" si="20"/>
        <v>0</v>
      </c>
      <c r="N91">
        <f>OR(L91, B91="I live on campus but don't have a car")*1</f>
        <v>0</v>
      </c>
      <c r="O91">
        <f t="shared" si="21"/>
        <v>6.25</v>
      </c>
      <c r="P91">
        <f t="shared" si="22"/>
        <v>0</v>
      </c>
      <c r="Q91">
        <f t="shared" si="27"/>
        <v>0</v>
      </c>
      <c r="R91">
        <f t="shared" si="23"/>
        <v>0</v>
      </c>
      <c r="S91" s="6">
        <f t="shared" si="24"/>
        <v>0</v>
      </c>
      <c r="T91">
        <f t="shared" si="25"/>
        <v>6.25</v>
      </c>
      <c r="U91">
        <f t="shared" si="26"/>
        <v>6.25</v>
      </c>
    </row>
    <row r="92" spans="1:21" ht="12.75">
      <c r="A92" s="4" t="s">
        <v>107</v>
      </c>
      <c r="B92" s="3" t="s">
        <v>7</v>
      </c>
      <c r="C92" s="3" t="s">
        <v>44</v>
      </c>
      <c r="D92" s="4">
        <v>33</v>
      </c>
      <c r="E92" s="3">
        <v>25</v>
      </c>
      <c r="F92" s="3" t="s">
        <v>12</v>
      </c>
      <c r="G92">
        <f t="shared" si="14"/>
        <v>1</v>
      </c>
      <c r="H92">
        <f t="shared" si="15"/>
        <v>0</v>
      </c>
      <c r="I92">
        <f t="shared" si="16"/>
        <v>0</v>
      </c>
      <c r="J92">
        <f t="shared" si="17"/>
        <v>0</v>
      </c>
      <c r="K92">
        <f t="shared" si="18"/>
        <v>0</v>
      </c>
      <c r="L92">
        <f t="shared" si="19"/>
        <v>1</v>
      </c>
      <c r="M92">
        <f t="shared" si="20"/>
        <v>25</v>
      </c>
      <c r="N92">
        <f>OR(L92, B92="I live on campus but don't have a car")*1</f>
        <v>1</v>
      </c>
      <c r="O92">
        <f t="shared" si="21"/>
        <v>0.75757575757575757</v>
      </c>
      <c r="P92">
        <f t="shared" si="22"/>
        <v>1</v>
      </c>
      <c r="Q92">
        <f t="shared" si="27"/>
        <v>1</v>
      </c>
      <c r="R92">
        <f t="shared" si="23"/>
        <v>0.75757575757575757</v>
      </c>
      <c r="S92" s="6">
        <f t="shared" si="24"/>
        <v>0</v>
      </c>
      <c r="T92">
        <f t="shared" si="25"/>
        <v>0</v>
      </c>
      <c r="U92">
        <f t="shared" si="26"/>
        <v>0.75757575757575757</v>
      </c>
    </row>
    <row r="93" spans="1:21" ht="12.75">
      <c r="A93" s="4" t="s">
        <v>110</v>
      </c>
      <c r="B93" s="3" t="s">
        <v>6</v>
      </c>
      <c r="C93" s="3" t="s">
        <v>45</v>
      </c>
      <c r="D93" s="4">
        <v>20</v>
      </c>
      <c r="E93" s="3">
        <v>100</v>
      </c>
      <c r="F93" s="3" t="s">
        <v>12</v>
      </c>
      <c r="G93">
        <f t="shared" si="14"/>
        <v>1</v>
      </c>
      <c r="H93">
        <f t="shared" si="15"/>
        <v>0</v>
      </c>
      <c r="I93">
        <f t="shared" si="16"/>
        <v>0</v>
      </c>
      <c r="J93">
        <f t="shared" si="17"/>
        <v>1</v>
      </c>
      <c r="K93">
        <f t="shared" si="18"/>
        <v>100</v>
      </c>
      <c r="L93">
        <f t="shared" si="19"/>
        <v>0</v>
      </c>
      <c r="M93">
        <f t="shared" si="20"/>
        <v>0</v>
      </c>
      <c r="N93">
        <f>OR(L93, B93="I live on campus but don't have a car")*1</f>
        <v>0</v>
      </c>
      <c r="O93">
        <f t="shared" si="21"/>
        <v>5</v>
      </c>
      <c r="P93">
        <f t="shared" si="22"/>
        <v>1</v>
      </c>
      <c r="Q93">
        <f t="shared" si="27"/>
        <v>1</v>
      </c>
      <c r="R93">
        <f t="shared" si="23"/>
        <v>5</v>
      </c>
      <c r="S93" s="6">
        <f t="shared" si="24"/>
        <v>0</v>
      </c>
      <c r="T93">
        <f t="shared" si="25"/>
        <v>0</v>
      </c>
      <c r="U93">
        <f t="shared" si="26"/>
        <v>5</v>
      </c>
    </row>
    <row r="94" spans="1:21" ht="12.75">
      <c r="A94" s="4" t="s">
        <v>107</v>
      </c>
      <c r="B94" s="3" t="s">
        <v>5</v>
      </c>
      <c r="F94" s="3" t="s">
        <v>12</v>
      </c>
      <c r="G94">
        <f t="shared" si="14"/>
        <v>1</v>
      </c>
      <c r="H94">
        <f t="shared" si="15"/>
        <v>0</v>
      </c>
      <c r="I94">
        <f t="shared" si="16"/>
        <v>0</v>
      </c>
      <c r="J94">
        <f t="shared" si="17"/>
        <v>0</v>
      </c>
      <c r="K94">
        <f t="shared" si="18"/>
        <v>0</v>
      </c>
      <c r="L94">
        <f t="shared" si="19"/>
        <v>0</v>
      </c>
      <c r="M94">
        <f t="shared" si="20"/>
        <v>0</v>
      </c>
      <c r="N94">
        <f>OR(L94, B94="I live on campus but don't have a car")*1</f>
        <v>1</v>
      </c>
      <c r="O94">
        <f t="shared" si="21"/>
        <v>0</v>
      </c>
      <c r="P94">
        <f t="shared" si="22"/>
        <v>1</v>
      </c>
      <c r="Q94">
        <f t="shared" si="27"/>
        <v>1</v>
      </c>
      <c r="R94">
        <f t="shared" si="23"/>
        <v>0</v>
      </c>
      <c r="S94" s="6">
        <f t="shared" si="24"/>
        <v>0</v>
      </c>
      <c r="T94">
        <f t="shared" si="25"/>
        <v>0</v>
      </c>
      <c r="U94">
        <f t="shared" si="26"/>
        <v>0</v>
      </c>
    </row>
    <row r="95" spans="1:21" ht="12.75">
      <c r="A95" s="4" t="s">
        <v>110</v>
      </c>
      <c r="B95" s="3" t="s">
        <v>7</v>
      </c>
      <c r="C95" s="4" t="s">
        <v>96</v>
      </c>
      <c r="D95" s="4">
        <v>28</v>
      </c>
      <c r="E95" s="3">
        <v>5</v>
      </c>
      <c r="F95" s="3" t="s">
        <v>12</v>
      </c>
      <c r="G95">
        <f t="shared" si="14"/>
        <v>1</v>
      </c>
      <c r="H95">
        <f t="shared" si="15"/>
        <v>0</v>
      </c>
      <c r="I95">
        <f t="shared" si="16"/>
        <v>0</v>
      </c>
      <c r="J95">
        <f t="shared" si="17"/>
        <v>0</v>
      </c>
      <c r="K95">
        <f t="shared" si="18"/>
        <v>0</v>
      </c>
      <c r="L95">
        <f t="shared" si="19"/>
        <v>1</v>
      </c>
      <c r="M95">
        <f t="shared" si="20"/>
        <v>5</v>
      </c>
      <c r="N95">
        <f>OR(L95, B95="I live on campus but don't have a car")*1</f>
        <v>1</v>
      </c>
      <c r="O95">
        <f t="shared" si="21"/>
        <v>0.17857142857142858</v>
      </c>
      <c r="P95">
        <f t="shared" si="22"/>
        <v>1</v>
      </c>
      <c r="Q95">
        <f t="shared" si="27"/>
        <v>1</v>
      </c>
      <c r="R95">
        <f t="shared" si="23"/>
        <v>0.17857142857142858</v>
      </c>
      <c r="S95" s="6">
        <f t="shared" si="24"/>
        <v>0</v>
      </c>
      <c r="T95">
        <f t="shared" si="25"/>
        <v>0</v>
      </c>
      <c r="U95">
        <f t="shared" si="26"/>
        <v>0.17857142857142858</v>
      </c>
    </row>
    <row r="96" spans="1:21" ht="12.75">
      <c r="A96" s="4" t="s">
        <v>108</v>
      </c>
      <c r="B96" s="3" t="s">
        <v>6</v>
      </c>
      <c r="C96" s="3" t="s">
        <v>46</v>
      </c>
      <c r="D96" s="4">
        <v>22</v>
      </c>
      <c r="E96" s="3">
        <v>220</v>
      </c>
      <c r="F96" s="3" t="s">
        <v>12</v>
      </c>
      <c r="G96">
        <f t="shared" si="14"/>
        <v>1</v>
      </c>
      <c r="H96">
        <f t="shared" si="15"/>
        <v>0</v>
      </c>
      <c r="I96">
        <f t="shared" si="16"/>
        <v>0</v>
      </c>
      <c r="J96">
        <f t="shared" si="17"/>
        <v>1</v>
      </c>
      <c r="K96">
        <f t="shared" si="18"/>
        <v>220</v>
      </c>
      <c r="L96">
        <f t="shared" si="19"/>
        <v>0</v>
      </c>
      <c r="M96">
        <f t="shared" si="20"/>
        <v>0</v>
      </c>
      <c r="N96">
        <f>OR(L96, B96="I live on campus but don't have a car")*1</f>
        <v>0</v>
      </c>
      <c r="O96">
        <f t="shared" si="21"/>
        <v>10</v>
      </c>
      <c r="P96">
        <f t="shared" si="22"/>
        <v>1</v>
      </c>
      <c r="Q96">
        <f t="shared" si="27"/>
        <v>1</v>
      </c>
      <c r="R96">
        <f t="shared" si="23"/>
        <v>10</v>
      </c>
      <c r="S96" s="6">
        <f t="shared" si="24"/>
        <v>0</v>
      </c>
      <c r="T96">
        <f t="shared" si="25"/>
        <v>0</v>
      </c>
      <c r="U96">
        <f t="shared" si="26"/>
        <v>10</v>
      </c>
    </row>
    <row r="97" spans="1:21" ht="12.75">
      <c r="A97" s="4" t="s">
        <v>108</v>
      </c>
      <c r="B97" s="3" t="s">
        <v>5</v>
      </c>
      <c r="F97" s="3" t="s">
        <v>12</v>
      </c>
      <c r="G97">
        <f t="shared" si="14"/>
        <v>1</v>
      </c>
      <c r="H97">
        <f t="shared" si="15"/>
        <v>0</v>
      </c>
      <c r="I97">
        <f t="shared" si="16"/>
        <v>0</v>
      </c>
      <c r="J97">
        <f t="shared" si="17"/>
        <v>0</v>
      </c>
      <c r="K97">
        <f t="shared" si="18"/>
        <v>0</v>
      </c>
      <c r="L97">
        <f t="shared" si="19"/>
        <v>0</v>
      </c>
      <c r="M97">
        <f t="shared" si="20"/>
        <v>0</v>
      </c>
      <c r="N97">
        <f>OR(L97, B97="I live on campus but don't have a car")*1</f>
        <v>1</v>
      </c>
      <c r="O97">
        <f t="shared" si="21"/>
        <v>0</v>
      </c>
      <c r="P97">
        <f t="shared" si="22"/>
        <v>1</v>
      </c>
      <c r="Q97">
        <f t="shared" si="27"/>
        <v>1</v>
      </c>
      <c r="R97">
        <f t="shared" si="23"/>
        <v>0</v>
      </c>
      <c r="S97" s="6">
        <f t="shared" si="24"/>
        <v>0</v>
      </c>
      <c r="T97">
        <f t="shared" si="25"/>
        <v>0</v>
      </c>
      <c r="U97">
        <f t="shared" si="26"/>
        <v>0</v>
      </c>
    </row>
    <row r="98" spans="1:21" ht="12.75">
      <c r="A98" s="4" t="s">
        <v>107</v>
      </c>
      <c r="B98" s="3" t="s">
        <v>7</v>
      </c>
      <c r="C98" s="3" t="s">
        <v>47</v>
      </c>
      <c r="D98" s="4">
        <v>30</v>
      </c>
      <c r="E98" s="3">
        <v>12</v>
      </c>
      <c r="F98" s="3" t="s">
        <v>12</v>
      </c>
      <c r="G98">
        <f t="shared" si="14"/>
        <v>1</v>
      </c>
      <c r="H98">
        <f t="shared" si="15"/>
        <v>0</v>
      </c>
      <c r="I98">
        <f t="shared" si="16"/>
        <v>0</v>
      </c>
      <c r="J98">
        <f t="shared" si="17"/>
        <v>0</v>
      </c>
      <c r="K98">
        <f t="shared" si="18"/>
        <v>0</v>
      </c>
      <c r="L98">
        <f t="shared" si="19"/>
        <v>1</v>
      </c>
      <c r="M98">
        <f t="shared" si="20"/>
        <v>12</v>
      </c>
      <c r="N98">
        <f>OR(L98, B98="I live on campus but don't have a car")*1</f>
        <v>1</v>
      </c>
      <c r="O98">
        <f t="shared" si="21"/>
        <v>0.4</v>
      </c>
      <c r="P98">
        <f t="shared" si="22"/>
        <v>1</v>
      </c>
      <c r="Q98">
        <f t="shared" si="27"/>
        <v>1</v>
      </c>
      <c r="R98">
        <f t="shared" si="23"/>
        <v>0.4</v>
      </c>
      <c r="S98" s="6">
        <f t="shared" si="24"/>
        <v>0</v>
      </c>
      <c r="T98">
        <f t="shared" si="25"/>
        <v>0</v>
      </c>
      <c r="U98">
        <f t="shared" si="26"/>
        <v>0.4</v>
      </c>
    </row>
    <row r="99" spans="1:21" ht="12.75">
      <c r="A99" s="4" t="s">
        <v>109</v>
      </c>
      <c r="B99" s="3" t="s">
        <v>7</v>
      </c>
      <c r="C99" s="3" t="s">
        <v>48</v>
      </c>
      <c r="D99" s="4">
        <v>27</v>
      </c>
      <c r="E99" s="3">
        <v>45</v>
      </c>
      <c r="F99" s="3" t="s">
        <v>12</v>
      </c>
      <c r="G99">
        <f t="shared" si="14"/>
        <v>1</v>
      </c>
      <c r="H99">
        <f t="shared" si="15"/>
        <v>0</v>
      </c>
      <c r="I99">
        <f t="shared" si="16"/>
        <v>0</v>
      </c>
      <c r="J99">
        <f t="shared" si="17"/>
        <v>0</v>
      </c>
      <c r="K99">
        <f t="shared" si="18"/>
        <v>0</v>
      </c>
      <c r="L99">
        <f t="shared" si="19"/>
        <v>1</v>
      </c>
      <c r="M99">
        <f t="shared" si="20"/>
        <v>45</v>
      </c>
      <c r="N99">
        <f>OR(L99, B99="I live on campus but don't have a car")*1</f>
        <v>1</v>
      </c>
      <c r="O99">
        <f t="shared" si="21"/>
        <v>1.6666666666666667</v>
      </c>
      <c r="P99">
        <f t="shared" si="22"/>
        <v>1</v>
      </c>
      <c r="Q99">
        <f t="shared" si="27"/>
        <v>1</v>
      </c>
      <c r="R99">
        <f t="shared" si="23"/>
        <v>1.6666666666666667</v>
      </c>
      <c r="S99" s="6">
        <f t="shared" si="24"/>
        <v>0</v>
      </c>
      <c r="T99">
        <f t="shared" si="25"/>
        <v>0</v>
      </c>
      <c r="U99">
        <f t="shared" si="26"/>
        <v>1.6666666666666667</v>
      </c>
    </row>
    <row r="100" spans="1:21" ht="12.75">
      <c r="A100" s="4" t="s">
        <v>107</v>
      </c>
      <c r="B100" s="3" t="s">
        <v>6</v>
      </c>
      <c r="C100" s="4" t="s">
        <v>97</v>
      </c>
      <c r="D100" s="4">
        <v>30</v>
      </c>
      <c r="E100" s="3">
        <v>35</v>
      </c>
      <c r="F100" s="3" t="s">
        <v>12</v>
      </c>
      <c r="G100">
        <f t="shared" si="14"/>
        <v>1</v>
      </c>
      <c r="H100">
        <f t="shared" si="15"/>
        <v>0</v>
      </c>
      <c r="I100">
        <f t="shared" si="16"/>
        <v>0</v>
      </c>
      <c r="J100">
        <f t="shared" si="17"/>
        <v>1</v>
      </c>
      <c r="K100">
        <f t="shared" si="18"/>
        <v>35</v>
      </c>
      <c r="L100">
        <f t="shared" si="19"/>
        <v>0</v>
      </c>
      <c r="M100">
        <f t="shared" si="20"/>
        <v>0</v>
      </c>
      <c r="N100">
        <f>OR(L100, B100="I live on campus but don't have a car")*1</f>
        <v>0</v>
      </c>
      <c r="O100">
        <f t="shared" si="21"/>
        <v>1.1666666666666667</v>
      </c>
      <c r="P100">
        <f t="shared" si="22"/>
        <v>1</v>
      </c>
      <c r="Q100">
        <f t="shared" si="27"/>
        <v>1</v>
      </c>
      <c r="R100">
        <f t="shared" si="23"/>
        <v>1.1666666666666667</v>
      </c>
      <c r="S100" s="6">
        <f t="shared" si="24"/>
        <v>0</v>
      </c>
      <c r="T100">
        <f t="shared" si="25"/>
        <v>0</v>
      </c>
      <c r="U100">
        <f t="shared" si="26"/>
        <v>1.1666666666666667</v>
      </c>
    </row>
    <row r="101" spans="1:21" ht="12.75">
      <c r="A101" s="4" t="s">
        <v>108</v>
      </c>
      <c r="B101" s="3" t="s">
        <v>5</v>
      </c>
      <c r="F101" s="3" t="s">
        <v>12</v>
      </c>
      <c r="G101">
        <f t="shared" si="14"/>
        <v>1</v>
      </c>
      <c r="H101">
        <f t="shared" si="15"/>
        <v>0</v>
      </c>
      <c r="I101">
        <f t="shared" si="16"/>
        <v>0</v>
      </c>
      <c r="J101">
        <f t="shared" si="17"/>
        <v>0</v>
      </c>
      <c r="K101">
        <f t="shared" si="18"/>
        <v>0</v>
      </c>
      <c r="L101">
        <f t="shared" si="19"/>
        <v>0</v>
      </c>
      <c r="M101">
        <f t="shared" si="20"/>
        <v>0</v>
      </c>
      <c r="N101">
        <f>OR(L101, B101="I live on campus but don't have a car")*1</f>
        <v>1</v>
      </c>
      <c r="O101">
        <f t="shared" si="21"/>
        <v>0</v>
      </c>
      <c r="P101">
        <f t="shared" si="22"/>
        <v>1</v>
      </c>
      <c r="Q101">
        <f t="shared" si="27"/>
        <v>1</v>
      </c>
      <c r="R101">
        <f t="shared" si="23"/>
        <v>0</v>
      </c>
      <c r="S101" s="6">
        <f t="shared" si="24"/>
        <v>0</v>
      </c>
      <c r="T101">
        <f t="shared" si="25"/>
        <v>0</v>
      </c>
      <c r="U101">
        <f t="shared" si="26"/>
        <v>0</v>
      </c>
    </row>
    <row r="102" spans="1:21" ht="12.75">
      <c r="A102" s="4" t="s">
        <v>110</v>
      </c>
      <c r="B102" s="3" t="s">
        <v>6</v>
      </c>
      <c r="C102" s="3" t="s">
        <v>49</v>
      </c>
      <c r="D102" s="4">
        <v>23</v>
      </c>
      <c r="E102" s="3">
        <v>20</v>
      </c>
      <c r="F102" s="3" t="s">
        <v>12</v>
      </c>
      <c r="G102">
        <f t="shared" si="14"/>
        <v>1</v>
      </c>
      <c r="H102">
        <f t="shared" si="15"/>
        <v>0</v>
      </c>
      <c r="I102">
        <f t="shared" si="16"/>
        <v>0</v>
      </c>
      <c r="J102">
        <f t="shared" si="17"/>
        <v>1</v>
      </c>
      <c r="K102">
        <f t="shared" si="18"/>
        <v>20</v>
      </c>
      <c r="L102">
        <f t="shared" si="19"/>
        <v>0</v>
      </c>
      <c r="M102">
        <f t="shared" si="20"/>
        <v>0</v>
      </c>
      <c r="N102">
        <f>OR(L102, B102="I live on campus but don't have a car")*1</f>
        <v>0</v>
      </c>
      <c r="O102">
        <f t="shared" si="21"/>
        <v>0.86956521739130432</v>
      </c>
      <c r="P102">
        <f t="shared" si="22"/>
        <v>1</v>
      </c>
      <c r="Q102">
        <f t="shared" si="27"/>
        <v>1</v>
      </c>
      <c r="R102">
        <f t="shared" si="23"/>
        <v>0.86956521739130432</v>
      </c>
      <c r="S102" s="6">
        <f t="shared" si="24"/>
        <v>0</v>
      </c>
      <c r="T102">
        <f t="shared" si="25"/>
        <v>0</v>
      </c>
      <c r="U102">
        <f t="shared" si="26"/>
        <v>0.86956521739130432</v>
      </c>
    </row>
    <row r="103" spans="1:21" ht="12.75">
      <c r="A103" s="4" t="s">
        <v>112</v>
      </c>
      <c r="B103" s="3" t="s">
        <v>6</v>
      </c>
      <c r="C103" s="3" t="s">
        <v>50</v>
      </c>
      <c r="D103" s="4">
        <v>28</v>
      </c>
      <c r="E103" s="3">
        <v>172</v>
      </c>
      <c r="F103" s="3" t="s">
        <v>12</v>
      </c>
      <c r="G103">
        <f t="shared" si="14"/>
        <v>0</v>
      </c>
      <c r="H103">
        <f t="shared" si="15"/>
        <v>1</v>
      </c>
      <c r="I103">
        <f t="shared" si="16"/>
        <v>0</v>
      </c>
      <c r="J103">
        <f t="shared" si="17"/>
        <v>1</v>
      </c>
      <c r="K103">
        <f t="shared" si="18"/>
        <v>172</v>
      </c>
      <c r="L103">
        <f t="shared" si="19"/>
        <v>0</v>
      </c>
      <c r="M103">
        <f t="shared" si="20"/>
        <v>0</v>
      </c>
      <c r="N103">
        <f>OR(L103, B103="I live on campus but don't have a car")*1</f>
        <v>0</v>
      </c>
      <c r="O103">
        <f t="shared" si="21"/>
        <v>6.1428571428571432</v>
      </c>
      <c r="P103">
        <f t="shared" si="22"/>
        <v>1</v>
      </c>
      <c r="Q103">
        <f t="shared" si="27"/>
        <v>1</v>
      </c>
      <c r="R103">
        <f t="shared" si="23"/>
        <v>0</v>
      </c>
      <c r="S103" s="6">
        <f t="shared" si="24"/>
        <v>6.1428571428571432</v>
      </c>
      <c r="T103">
        <f t="shared" si="25"/>
        <v>0</v>
      </c>
      <c r="U103">
        <f t="shared" si="26"/>
        <v>6.1428571428571432</v>
      </c>
    </row>
    <row r="104" spans="1:21" ht="12.75">
      <c r="A104" s="4" t="s">
        <v>108</v>
      </c>
      <c r="B104" s="3" t="s">
        <v>5</v>
      </c>
      <c r="F104" s="3" t="s">
        <v>12</v>
      </c>
      <c r="G104">
        <f t="shared" si="14"/>
        <v>1</v>
      </c>
      <c r="H104">
        <f t="shared" si="15"/>
        <v>0</v>
      </c>
      <c r="I104">
        <f t="shared" si="16"/>
        <v>0</v>
      </c>
      <c r="J104">
        <f t="shared" si="17"/>
        <v>0</v>
      </c>
      <c r="K104">
        <f t="shared" si="18"/>
        <v>0</v>
      </c>
      <c r="L104">
        <f t="shared" si="19"/>
        <v>0</v>
      </c>
      <c r="M104">
        <f t="shared" si="20"/>
        <v>0</v>
      </c>
      <c r="N104">
        <f>OR(L104, B104="I live on campus but don't have a car")*1</f>
        <v>1</v>
      </c>
      <c r="O104">
        <f t="shared" si="21"/>
        <v>0</v>
      </c>
      <c r="P104">
        <f t="shared" si="22"/>
        <v>1</v>
      </c>
      <c r="Q104">
        <f t="shared" si="27"/>
        <v>1</v>
      </c>
      <c r="R104">
        <f t="shared" si="23"/>
        <v>0</v>
      </c>
      <c r="S104" s="6">
        <f t="shared" si="24"/>
        <v>0</v>
      </c>
      <c r="T104">
        <f t="shared" si="25"/>
        <v>0</v>
      </c>
      <c r="U104">
        <f t="shared" si="26"/>
        <v>0</v>
      </c>
    </row>
    <row r="105" spans="1:21" ht="12.75">
      <c r="A105" s="4" t="s">
        <v>110</v>
      </c>
      <c r="B105" s="3" t="s">
        <v>6</v>
      </c>
      <c r="C105" s="3" t="s">
        <v>51</v>
      </c>
      <c r="D105" s="4">
        <v>29</v>
      </c>
      <c r="E105" s="3">
        <v>25</v>
      </c>
      <c r="F105" s="3" t="s">
        <v>12</v>
      </c>
      <c r="G105">
        <f t="shared" si="14"/>
        <v>1</v>
      </c>
      <c r="H105">
        <f t="shared" si="15"/>
        <v>0</v>
      </c>
      <c r="I105">
        <f t="shared" si="16"/>
        <v>0</v>
      </c>
      <c r="J105">
        <f t="shared" si="17"/>
        <v>1</v>
      </c>
      <c r="K105">
        <f t="shared" si="18"/>
        <v>25</v>
      </c>
      <c r="L105">
        <f t="shared" si="19"/>
        <v>0</v>
      </c>
      <c r="M105">
        <f t="shared" si="20"/>
        <v>0</v>
      </c>
      <c r="N105">
        <f>OR(L105, B105="I live on campus but don't have a car")*1</f>
        <v>0</v>
      </c>
      <c r="O105">
        <f t="shared" si="21"/>
        <v>0.86206896551724133</v>
      </c>
      <c r="P105">
        <f t="shared" si="22"/>
        <v>1</v>
      </c>
      <c r="Q105">
        <f t="shared" si="27"/>
        <v>1</v>
      </c>
      <c r="R105">
        <f t="shared" si="23"/>
        <v>0.86206896551724133</v>
      </c>
      <c r="S105" s="6">
        <f t="shared" si="24"/>
        <v>0</v>
      </c>
      <c r="T105">
        <f t="shared" si="25"/>
        <v>0</v>
      </c>
      <c r="U105">
        <f t="shared" si="26"/>
        <v>0.86206896551724133</v>
      </c>
    </row>
    <row r="106" spans="1:21" ht="12.75">
      <c r="A106" s="4" t="s">
        <v>107</v>
      </c>
      <c r="B106" s="3" t="s">
        <v>5</v>
      </c>
      <c r="F106" s="3" t="s">
        <v>12</v>
      </c>
      <c r="G106">
        <f t="shared" si="14"/>
        <v>1</v>
      </c>
      <c r="H106">
        <f t="shared" si="15"/>
        <v>0</v>
      </c>
      <c r="I106">
        <f t="shared" si="16"/>
        <v>0</v>
      </c>
      <c r="J106">
        <f t="shared" si="17"/>
        <v>0</v>
      </c>
      <c r="K106">
        <f t="shared" si="18"/>
        <v>0</v>
      </c>
      <c r="L106">
        <f t="shared" si="19"/>
        <v>0</v>
      </c>
      <c r="M106">
        <f t="shared" si="20"/>
        <v>0</v>
      </c>
      <c r="N106">
        <f>OR(L106, B106="I live on campus but don't have a car")*1</f>
        <v>1</v>
      </c>
      <c r="O106">
        <f t="shared" si="21"/>
        <v>0</v>
      </c>
      <c r="P106">
        <f t="shared" si="22"/>
        <v>1</v>
      </c>
      <c r="Q106">
        <f t="shared" si="27"/>
        <v>1</v>
      </c>
      <c r="R106">
        <f t="shared" si="23"/>
        <v>0</v>
      </c>
      <c r="S106" s="6">
        <f t="shared" si="24"/>
        <v>0</v>
      </c>
      <c r="T106">
        <f t="shared" si="25"/>
        <v>0</v>
      </c>
      <c r="U106">
        <f t="shared" si="26"/>
        <v>0</v>
      </c>
    </row>
    <row r="107" spans="1:21" ht="12.75">
      <c r="A107" s="4" t="s">
        <v>108</v>
      </c>
      <c r="B107" s="3" t="s">
        <v>6</v>
      </c>
      <c r="C107" s="3" t="s">
        <v>52</v>
      </c>
      <c r="D107" s="4">
        <v>18</v>
      </c>
      <c r="E107" s="3">
        <v>250</v>
      </c>
      <c r="F107" s="3" t="s">
        <v>12</v>
      </c>
      <c r="G107">
        <f t="shared" si="14"/>
        <v>1</v>
      </c>
      <c r="H107">
        <f t="shared" si="15"/>
        <v>0</v>
      </c>
      <c r="I107">
        <f t="shared" si="16"/>
        <v>0</v>
      </c>
      <c r="J107">
        <f t="shared" si="17"/>
        <v>1</v>
      </c>
      <c r="K107">
        <f t="shared" si="18"/>
        <v>250</v>
      </c>
      <c r="L107">
        <f t="shared" si="19"/>
        <v>0</v>
      </c>
      <c r="M107">
        <f t="shared" si="20"/>
        <v>0</v>
      </c>
      <c r="N107">
        <f>OR(L107, B107="I live on campus but don't have a car")*1</f>
        <v>0</v>
      </c>
      <c r="O107">
        <f t="shared" si="21"/>
        <v>13.888888888888889</v>
      </c>
      <c r="P107">
        <f t="shared" si="22"/>
        <v>1</v>
      </c>
      <c r="Q107">
        <f t="shared" si="27"/>
        <v>1</v>
      </c>
      <c r="R107">
        <f t="shared" si="23"/>
        <v>13.888888888888889</v>
      </c>
      <c r="S107" s="6">
        <f t="shared" si="24"/>
        <v>0</v>
      </c>
      <c r="T107">
        <f t="shared" si="25"/>
        <v>0</v>
      </c>
      <c r="U107">
        <f t="shared" si="26"/>
        <v>13.888888888888889</v>
      </c>
    </row>
    <row r="108" spans="1:21" ht="12.75">
      <c r="A108" s="4" t="s">
        <v>112</v>
      </c>
      <c r="B108" s="3" t="s">
        <v>6</v>
      </c>
      <c r="C108" s="4" t="s">
        <v>98</v>
      </c>
      <c r="D108" s="4">
        <v>52</v>
      </c>
      <c r="E108" s="3">
        <v>1.2</v>
      </c>
      <c r="F108" s="3" t="s">
        <v>12</v>
      </c>
      <c r="G108">
        <f t="shared" si="14"/>
        <v>0</v>
      </c>
      <c r="H108">
        <f t="shared" si="15"/>
        <v>1</v>
      </c>
      <c r="I108">
        <f t="shared" si="16"/>
        <v>0</v>
      </c>
      <c r="J108">
        <f t="shared" si="17"/>
        <v>1</v>
      </c>
      <c r="K108">
        <f t="shared" si="18"/>
        <v>1.2</v>
      </c>
      <c r="L108">
        <f t="shared" si="19"/>
        <v>0</v>
      </c>
      <c r="M108">
        <f t="shared" si="20"/>
        <v>0</v>
      </c>
      <c r="N108">
        <f>OR(L108, B108="I live on campus but don't have a car")*1</f>
        <v>0</v>
      </c>
      <c r="O108">
        <f t="shared" si="21"/>
        <v>2.3076923076923075E-2</v>
      </c>
      <c r="P108">
        <f t="shared" si="22"/>
        <v>1</v>
      </c>
      <c r="Q108">
        <f t="shared" si="27"/>
        <v>1</v>
      </c>
      <c r="R108">
        <f t="shared" si="23"/>
        <v>0</v>
      </c>
      <c r="S108" s="6">
        <f t="shared" si="24"/>
        <v>2.3076923076923075E-2</v>
      </c>
      <c r="T108">
        <f t="shared" si="25"/>
        <v>0</v>
      </c>
      <c r="U108">
        <f t="shared" si="26"/>
        <v>2.3076923076923075E-2</v>
      </c>
    </row>
    <row r="109" spans="1:21" ht="12.75">
      <c r="A109" s="4" t="s">
        <v>112</v>
      </c>
      <c r="B109" s="3" t="s">
        <v>6</v>
      </c>
      <c r="C109" s="3" t="s">
        <v>53</v>
      </c>
      <c r="D109" s="4"/>
      <c r="E109" s="3">
        <v>20</v>
      </c>
      <c r="F109" s="3" t="s">
        <v>12</v>
      </c>
      <c r="G109">
        <f t="shared" si="14"/>
        <v>0</v>
      </c>
      <c r="H109">
        <f t="shared" si="15"/>
        <v>1</v>
      </c>
      <c r="I109">
        <f t="shared" si="16"/>
        <v>0</v>
      </c>
      <c r="J109">
        <f t="shared" si="17"/>
        <v>1</v>
      </c>
      <c r="K109">
        <f t="shared" si="18"/>
        <v>20</v>
      </c>
      <c r="L109">
        <f t="shared" si="19"/>
        <v>0</v>
      </c>
      <c r="M109">
        <f t="shared" si="20"/>
        <v>0</v>
      </c>
      <c r="N109">
        <f>OR(L109, B109="I live on campus but don't have a car")*1</f>
        <v>0</v>
      </c>
      <c r="O109">
        <v>0</v>
      </c>
      <c r="P109">
        <f t="shared" si="22"/>
        <v>1</v>
      </c>
      <c r="Q109">
        <f t="shared" si="27"/>
        <v>1</v>
      </c>
      <c r="R109">
        <f t="shared" si="23"/>
        <v>0</v>
      </c>
      <c r="S109" s="6">
        <f t="shared" si="24"/>
        <v>0</v>
      </c>
      <c r="T109">
        <f t="shared" si="25"/>
        <v>0</v>
      </c>
      <c r="U109">
        <f t="shared" si="26"/>
        <v>0</v>
      </c>
    </row>
    <row r="110" spans="1:21" ht="12.75">
      <c r="A110" s="4" t="s">
        <v>110</v>
      </c>
      <c r="B110" s="3" t="s">
        <v>6</v>
      </c>
      <c r="C110" s="4" t="s">
        <v>99</v>
      </c>
      <c r="D110" s="4">
        <v>26</v>
      </c>
      <c r="E110" s="3">
        <v>10</v>
      </c>
      <c r="F110" s="3" t="s">
        <v>12</v>
      </c>
      <c r="G110">
        <f t="shared" si="14"/>
        <v>1</v>
      </c>
      <c r="H110">
        <f t="shared" si="15"/>
        <v>0</v>
      </c>
      <c r="I110">
        <f t="shared" si="16"/>
        <v>0</v>
      </c>
      <c r="J110">
        <f t="shared" si="17"/>
        <v>1</v>
      </c>
      <c r="K110">
        <f t="shared" si="18"/>
        <v>10</v>
      </c>
      <c r="L110">
        <f t="shared" si="19"/>
        <v>0</v>
      </c>
      <c r="M110">
        <f t="shared" si="20"/>
        <v>0</v>
      </c>
      <c r="N110">
        <f>OR(L110, B110="I live on campus but don't have a car")*1</f>
        <v>0</v>
      </c>
      <c r="O110">
        <f t="shared" si="21"/>
        <v>0.38461538461538464</v>
      </c>
      <c r="P110">
        <f t="shared" si="22"/>
        <v>1</v>
      </c>
      <c r="Q110">
        <f t="shared" si="27"/>
        <v>1</v>
      </c>
      <c r="R110">
        <f t="shared" si="23"/>
        <v>0.38461538461538464</v>
      </c>
      <c r="S110" s="6">
        <f t="shared" si="24"/>
        <v>0</v>
      </c>
      <c r="T110">
        <f t="shared" si="25"/>
        <v>0</v>
      </c>
      <c r="U110">
        <f t="shared" si="26"/>
        <v>0.38461538461538464</v>
      </c>
    </row>
    <row r="111" spans="1:21" ht="12.75">
      <c r="A111" s="4" t="s">
        <v>112</v>
      </c>
      <c r="B111" s="3" t="s">
        <v>6</v>
      </c>
      <c r="C111" s="3" t="s">
        <v>54</v>
      </c>
      <c r="D111" s="4">
        <v>15</v>
      </c>
      <c r="E111" s="3">
        <v>250</v>
      </c>
      <c r="F111" s="3" t="s">
        <v>12</v>
      </c>
      <c r="G111">
        <f t="shared" si="14"/>
        <v>0</v>
      </c>
      <c r="H111">
        <f t="shared" si="15"/>
        <v>1</v>
      </c>
      <c r="I111">
        <f t="shared" si="16"/>
        <v>0</v>
      </c>
      <c r="J111">
        <f t="shared" si="17"/>
        <v>1</v>
      </c>
      <c r="K111">
        <f t="shared" si="18"/>
        <v>250</v>
      </c>
      <c r="L111">
        <f t="shared" si="19"/>
        <v>0</v>
      </c>
      <c r="M111">
        <f t="shared" si="20"/>
        <v>0</v>
      </c>
      <c r="N111">
        <f>OR(L111, B111="I live on campus but don't have a car")*1</f>
        <v>0</v>
      </c>
      <c r="O111">
        <f t="shared" si="21"/>
        <v>16.666666666666668</v>
      </c>
      <c r="P111">
        <f t="shared" si="22"/>
        <v>1</v>
      </c>
      <c r="Q111">
        <f t="shared" si="27"/>
        <v>1</v>
      </c>
      <c r="R111">
        <f t="shared" si="23"/>
        <v>0</v>
      </c>
      <c r="S111" s="6">
        <f t="shared" si="24"/>
        <v>16.666666666666668</v>
      </c>
      <c r="T111">
        <f t="shared" si="25"/>
        <v>0</v>
      </c>
      <c r="U111">
        <f t="shared" si="26"/>
        <v>16.666666666666668</v>
      </c>
    </row>
    <row r="112" spans="1:21" ht="12.75">
      <c r="A112" s="4" t="s">
        <v>111</v>
      </c>
      <c r="B112" s="3" t="s">
        <v>6</v>
      </c>
      <c r="C112" s="4" t="s">
        <v>100</v>
      </c>
      <c r="D112" s="4">
        <v>30</v>
      </c>
      <c r="E112" s="3">
        <v>350</v>
      </c>
      <c r="F112" s="3" t="s">
        <v>12</v>
      </c>
      <c r="G112">
        <f t="shared" si="14"/>
        <v>0</v>
      </c>
      <c r="H112">
        <f t="shared" si="15"/>
        <v>0</v>
      </c>
      <c r="I112">
        <f t="shared" si="16"/>
        <v>1</v>
      </c>
      <c r="J112">
        <f t="shared" si="17"/>
        <v>1</v>
      </c>
      <c r="K112">
        <f t="shared" si="18"/>
        <v>350</v>
      </c>
      <c r="L112">
        <f t="shared" si="19"/>
        <v>0</v>
      </c>
      <c r="M112">
        <f t="shared" si="20"/>
        <v>0</v>
      </c>
      <c r="N112">
        <f>OR(L112, B112="I live on campus but don't have a car")*1</f>
        <v>0</v>
      </c>
      <c r="O112">
        <f t="shared" si="21"/>
        <v>11.666666666666666</v>
      </c>
      <c r="P112">
        <f t="shared" si="22"/>
        <v>0</v>
      </c>
      <c r="Q112">
        <f t="shared" si="27"/>
        <v>0</v>
      </c>
      <c r="R112">
        <f t="shared" si="23"/>
        <v>0</v>
      </c>
      <c r="S112" s="6">
        <f t="shared" si="24"/>
        <v>0</v>
      </c>
      <c r="T112">
        <f t="shared" si="25"/>
        <v>11.666666666666666</v>
      </c>
      <c r="U112">
        <f t="shared" si="26"/>
        <v>11.666666666666666</v>
      </c>
    </row>
    <row r="113" spans="1:21" ht="12.75">
      <c r="A113" s="4" t="s">
        <v>109</v>
      </c>
      <c r="B113" s="3" t="s">
        <v>6</v>
      </c>
      <c r="C113" s="4" t="s">
        <v>101</v>
      </c>
      <c r="D113" s="4">
        <v>30</v>
      </c>
      <c r="E113" s="3">
        <v>280</v>
      </c>
      <c r="F113" s="3" t="s">
        <v>12</v>
      </c>
      <c r="G113">
        <f t="shared" si="14"/>
        <v>1</v>
      </c>
      <c r="H113">
        <f t="shared" si="15"/>
        <v>0</v>
      </c>
      <c r="I113">
        <f t="shared" si="16"/>
        <v>0</v>
      </c>
      <c r="J113">
        <f t="shared" si="17"/>
        <v>1</v>
      </c>
      <c r="K113">
        <f t="shared" si="18"/>
        <v>280</v>
      </c>
      <c r="L113">
        <f t="shared" si="19"/>
        <v>0</v>
      </c>
      <c r="M113">
        <f t="shared" si="20"/>
        <v>0</v>
      </c>
      <c r="N113">
        <f>OR(L113, B113="I live on campus but don't have a car")*1</f>
        <v>0</v>
      </c>
      <c r="O113">
        <f t="shared" si="21"/>
        <v>9.3333333333333339</v>
      </c>
      <c r="P113">
        <f t="shared" si="22"/>
        <v>1</v>
      </c>
      <c r="Q113">
        <f t="shared" si="27"/>
        <v>1</v>
      </c>
      <c r="R113">
        <f t="shared" si="23"/>
        <v>9.3333333333333339</v>
      </c>
      <c r="S113" s="6">
        <f t="shared" si="24"/>
        <v>0</v>
      </c>
      <c r="T113">
        <f t="shared" si="25"/>
        <v>0</v>
      </c>
      <c r="U113">
        <f t="shared" si="26"/>
        <v>9.3333333333333339</v>
      </c>
    </row>
    <row r="114" spans="1:21" ht="12.75">
      <c r="A114" s="4" t="s">
        <v>110</v>
      </c>
      <c r="B114" s="3" t="s">
        <v>5</v>
      </c>
      <c r="F114" s="3" t="s">
        <v>12</v>
      </c>
      <c r="G114">
        <f t="shared" si="14"/>
        <v>1</v>
      </c>
      <c r="H114">
        <f t="shared" si="15"/>
        <v>0</v>
      </c>
      <c r="I114">
        <f t="shared" si="16"/>
        <v>0</v>
      </c>
      <c r="J114">
        <f t="shared" si="17"/>
        <v>0</v>
      </c>
      <c r="K114">
        <f t="shared" si="18"/>
        <v>0</v>
      </c>
      <c r="L114">
        <f t="shared" si="19"/>
        <v>0</v>
      </c>
      <c r="M114">
        <f t="shared" si="20"/>
        <v>0</v>
      </c>
      <c r="N114">
        <f>OR(L114, B114="I live on campus but don't have a car")*1</f>
        <v>1</v>
      </c>
      <c r="O114">
        <f t="shared" si="21"/>
        <v>0</v>
      </c>
      <c r="P114">
        <f t="shared" si="22"/>
        <v>1</v>
      </c>
      <c r="Q114">
        <f t="shared" si="27"/>
        <v>1</v>
      </c>
      <c r="R114">
        <f t="shared" si="23"/>
        <v>0</v>
      </c>
      <c r="S114" s="6">
        <f t="shared" si="24"/>
        <v>0</v>
      </c>
      <c r="T114">
        <f t="shared" si="25"/>
        <v>0</v>
      </c>
      <c r="U114">
        <f t="shared" si="26"/>
        <v>0</v>
      </c>
    </row>
    <row r="115" spans="1:21" ht="12.75">
      <c r="A115" s="4" t="s">
        <v>109</v>
      </c>
      <c r="B115" s="3" t="s">
        <v>6</v>
      </c>
      <c r="C115" s="4" t="s">
        <v>102</v>
      </c>
      <c r="D115" s="4">
        <v>15</v>
      </c>
      <c r="E115" s="3">
        <v>4</v>
      </c>
      <c r="F115" s="3" t="s">
        <v>12</v>
      </c>
      <c r="G115">
        <f t="shared" si="14"/>
        <v>1</v>
      </c>
      <c r="H115">
        <f t="shared" si="15"/>
        <v>0</v>
      </c>
      <c r="I115">
        <f t="shared" si="16"/>
        <v>0</v>
      </c>
      <c r="J115">
        <f t="shared" si="17"/>
        <v>1</v>
      </c>
      <c r="K115">
        <f t="shared" si="18"/>
        <v>4</v>
      </c>
      <c r="L115">
        <f t="shared" si="19"/>
        <v>0</v>
      </c>
      <c r="M115">
        <f t="shared" si="20"/>
        <v>0</v>
      </c>
      <c r="N115">
        <f>OR(L115, B115="I live on campus but don't have a car")*1</f>
        <v>0</v>
      </c>
      <c r="O115">
        <f t="shared" si="21"/>
        <v>0.26666666666666666</v>
      </c>
      <c r="P115">
        <f t="shared" si="22"/>
        <v>1</v>
      </c>
      <c r="Q115">
        <f t="shared" si="27"/>
        <v>1</v>
      </c>
      <c r="R115">
        <f t="shared" si="23"/>
        <v>0.26666666666666666</v>
      </c>
      <c r="S115" s="6">
        <f t="shared" si="24"/>
        <v>0</v>
      </c>
      <c r="T115">
        <f t="shared" si="25"/>
        <v>0</v>
      </c>
      <c r="U115">
        <f t="shared" si="26"/>
        <v>0.26666666666666666</v>
      </c>
    </row>
    <row r="116" spans="1:21" ht="12.75">
      <c r="A116" s="4" t="s">
        <v>107</v>
      </c>
      <c r="B116" s="3" t="s">
        <v>7</v>
      </c>
      <c r="C116" s="3" t="s">
        <v>55</v>
      </c>
      <c r="D116" s="4">
        <v>25</v>
      </c>
      <c r="E116" s="3">
        <v>35</v>
      </c>
      <c r="F116" s="3" t="s">
        <v>12</v>
      </c>
      <c r="G116">
        <f t="shared" si="14"/>
        <v>1</v>
      </c>
      <c r="H116">
        <f t="shared" si="15"/>
        <v>0</v>
      </c>
      <c r="I116">
        <f t="shared" si="16"/>
        <v>0</v>
      </c>
      <c r="J116">
        <f t="shared" si="17"/>
        <v>0</v>
      </c>
      <c r="K116">
        <f t="shared" si="18"/>
        <v>0</v>
      </c>
      <c r="L116">
        <f t="shared" si="19"/>
        <v>1</v>
      </c>
      <c r="M116">
        <f t="shared" si="20"/>
        <v>35</v>
      </c>
      <c r="N116">
        <f>OR(L116, B116="I live on campus but don't have a car")*1</f>
        <v>1</v>
      </c>
      <c r="O116">
        <f t="shared" si="21"/>
        <v>1.4</v>
      </c>
      <c r="P116">
        <f t="shared" si="22"/>
        <v>1</v>
      </c>
      <c r="Q116">
        <f t="shared" si="27"/>
        <v>1</v>
      </c>
      <c r="R116">
        <f t="shared" si="23"/>
        <v>1.4</v>
      </c>
      <c r="S116" s="6">
        <f t="shared" si="24"/>
        <v>0</v>
      </c>
      <c r="T116">
        <f t="shared" si="25"/>
        <v>0</v>
      </c>
      <c r="U116">
        <f t="shared" si="26"/>
        <v>1.4</v>
      </c>
    </row>
    <row r="117" spans="1:21" ht="12.75">
      <c r="A117" s="4" t="s">
        <v>110</v>
      </c>
      <c r="B117" s="3" t="s">
        <v>6</v>
      </c>
      <c r="C117" s="3" t="s">
        <v>56</v>
      </c>
      <c r="D117" s="4">
        <v>19</v>
      </c>
      <c r="E117" s="3">
        <v>500</v>
      </c>
      <c r="F117" s="3" t="s">
        <v>12</v>
      </c>
      <c r="G117">
        <f t="shared" si="14"/>
        <v>1</v>
      </c>
      <c r="H117">
        <f t="shared" si="15"/>
        <v>0</v>
      </c>
      <c r="I117">
        <f t="shared" si="16"/>
        <v>0</v>
      </c>
      <c r="J117">
        <f t="shared" si="17"/>
        <v>1</v>
      </c>
      <c r="K117">
        <f t="shared" si="18"/>
        <v>500</v>
      </c>
      <c r="L117">
        <f t="shared" si="19"/>
        <v>0</v>
      </c>
      <c r="M117">
        <f t="shared" si="20"/>
        <v>0</v>
      </c>
      <c r="N117">
        <f>OR(L117, B117="I live on campus but don't have a car")*1</f>
        <v>0</v>
      </c>
      <c r="O117">
        <f t="shared" si="21"/>
        <v>26.315789473684209</v>
      </c>
      <c r="P117">
        <f t="shared" si="22"/>
        <v>1</v>
      </c>
      <c r="Q117">
        <f t="shared" si="27"/>
        <v>1</v>
      </c>
      <c r="R117">
        <f t="shared" si="23"/>
        <v>26.315789473684209</v>
      </c>
      <c r="S117" s="6">
        <f t="shared" si="24"/>
        <v>0</v>
      </c>
      <c r="T117">
        <f t="shared" si="25"/>
        <v>0</v>
      </c>
      <c r="U117">
        <f t="shared" si="26"/>
        <v>26.315789473684209</v>
      </c>
    </row>
    <row r="118" spans="1:21" ht="12.75">
      <c r="A118" s="4" t="s">
        <v>111</v>
      </c>
      <c r="B118" s="3" t="s">
        <v>6</v>
      </c>
      <c r="C118" s="4" t="s">
        <v>103</v>
      </c>
      <c r="D118" s="4">
        <v>32</v>
      </c>
      <c r="E118" s="3">
        <v>150</v>
      </c>
      <c r="F118" s="3" t="s">
        <v>12</v>
      </c>
      <c r="G118">
        <f t="shared" si="14"/>
        <v>0</v>
      </c>
      <c r="H118">
        <f t="shared" si="15"/>
        <v>0</v>
      </c>
      <c r="I118">
        <f t="shared" si="16"/>
        <v>1</v>
      </c>
      <c r="J118">
        <f t="shared" si="17"/>
        <v>1</v>
      </c>
      <c r="K118">
        <f t="shared" si="18"/>
        <v>150</v>
      </c>
      <c r="L118">
        <f t="shared" si="19"/>
        <v>0</v>
      </c>
      <c r="M118">
        <f t="shared" si="20"/>
        <v>0</v>
      </c>
      <c r="N118">
        <f>OR(L118, B118="I live on campus but don't have a car")*1</f>
        <v>0</v>
      </c>
      <c r="O118">
        <f t="shared" si="21"/>
        <v>4.6875</v>
      </c>
      <c r="P118">
        <f t="shared" si="22"/>
        <v>0</v>
      </c>
      <c r="Q118">
        <f t="shared" si="27"/>
        <v>0</v>
      </c>
      <c r="R118">
        <f t="shared" si="23"/>
        <v>0</v>
      </c>
      <c r="S118" s="6">
        <f t="shared" si="24"/>
        <v>0</v>
      </c>
      <c r="T118">
        <f t="shared" si="25"/>
        <v>4.6875</v>
      </c>
      <c r="U118">
        <f t="shared" si="26"/>
        <v>4.6875</v>
      </c>
    </row>
    <row r="119" spans="1:21" ht="12.75">
      <c r="A119" s="4" t="s">
        <v>110</v>
      </c>
      <c r="B119" s="3" t="s">
        <v>6</v>
      </c>
      <c r="C119" s="4" t="s">
        <v>104</v>
      </c>
      <c r="D119" s="4">
        <v>26</v>
      </c>
      <c r="E119" s="3">
        <v>500</v>
      </c>
      <c r="F119" s="3" t="s">
        <v>12</v>
      </c>
      <c r="G119">
        <f t="shared" ref="G119:G123" si="28">NOT(OR(A119="f", A119="gs"))*1</f>
        <v>1</v>
      </c>
      <c r="H119">
        <f t="shared" si="15"/>
        <v>0</v>
      </c>
      <c r="I119">
        <f t="shared" si="16"/>
        <v>0</v>
      </c>
      <c r="J119">
        <f t="shared" si="17"/>
        <v>1</v>
      </c>
      <c r="K119">
        <f t="shared" si="18"/>
        <v>500</v>
      </c>
      <c r="L119">
        <f t="shared" si="19"/>
        <v>0</v>
      </c>
      <c r="M119">
        <f t="shared" si="20"/>
        <v>0</v>
      </c>
      <c r="N119">
        <f>OR(L119, B119="I live on campus but don't have a car")*1</f>
        <v>0</v>
      </c>
      <c r="O119">
        <f t="shared" si="21"/>
        <v>19.23076923076923</v>
      </c>
      <c r="P119">
        <f t="shared" si="22"/>
        <v>1</v>
      </c>
      <c r="Q119">
        <f t="shared" si="27"/>
        <v>1</v>
      </c>
      <c r="R119">
        <f t="shared" si="23"/>
        <v>19.23076923076923</v>
      </c>
      <c r="S119" s="6">
        <f t="shared" si="24"/>
        <v>0</v>
      </c>
      <c r="T119">
        <f t="shared" si="25"/>
        <v>0</v>
      </c>
      <c r="U119">
        <f t="shared" si="26"/>
        <v>19.23076923076923</v>
      </c>
    </row>
    <row r="120" spans="1:21" ht="12.75">
      <c r="A120" s="4" t="s">
        <v>111</v>
      </c>
      <c r="B120" s="3" t="s">
        <v>6</v>
      </c>
      <c r="C120" s="3" t="s">
        <v>57</v>
      </c>
      <c r="D120" s="4">
        <v>23</v>
      </c>
      <c r="E120" s="3">
        <v>250</v>
      </c>
      <c r="F120" s="3" t="s">
        <v>12</v>
      </c>
      <c r="G120">
        <f t="shared" si="28"/>
        <v>0</v>
      </c>
      <c r="H120">
        <f t="shared" si="15"/>
        <v>0</v>
      </c>
      <c r="I120">
        <f t="shared" si="16"/>
        <v>1</v>
      </c>
      <c r="J120">
        <f t="shared" si="17"/>
        <v>1</v>
      </c>
      <c r="K120">
        <f t="shared" si="18"/>
        <v>250</v>
      </c>
      <c r="L120">
        <f t="shared" si="19"/>
        <v>0</v>
      </c>
      <c r="M120">
        <f t="shared" si="20"/>
        <v>0</v>
      </c>
      <c r="N120">
        <f>OR(L120, B120="I live on campus but don't have a car")*1</f>
        <v>0</v>
      </c>
      <c r="O120">
        <f t="shared" si="21"/>
        <v>10.869565217391305</v>
      </c>
      <c r="P120">
        <f t="shared" si="22"/>
        <v>0</v>
      </c>
      <c r="Q120">
        <f t="shared" si="27"/>
        <v>0</v>
      </c>
      <c r="R120">
        <f t="shared" si="23"/>
        <v>0</v>
      </c>
      <c r="S120" s="6">
        <f t="shared" si="24"/>
        <v>0</v>
      </c>
      <c r="T120">
        <f t="shared" si="25"/>
        <v>10.869565217391305</v>
      </c>
      <c r="U120">
        <f t="shared" si="26"/>
        <v>10.869565217391305</v>
      </c>
    </row>
    <row r="121" spans="1:21" ht="12.75">
      <c r="A121" s="4" t="s">
        <v>107</v>
      </c>
      <c r="B121" s="3" t="s">
        <v>5</v>
      </c>
      <c r="D121" s="8"/>
      <c r="F121" s="3" t="s">
        <v>11</v>
      </c>
      <c r="G121">
        <f t="shared" si="28"/>
        <v>1</v>
      </c>
      <c r="H121">
        <f t="shared" si="15"/>
        <v>0</v>
      </c>
      <c r="I121">
        <f t="shared" si="16"/>
        <v>0</v>
      </c>
      <c r="J121">
        <f t="shared" si="17"/>
        <v>0</v>
      </c>
      <c r="K121">
        <f t="shared" si="18"/>
        <v>0</v>
      </c>
      <c r="L121">
        <f t="shared" si="19"/>
        <v>0</v>
      </c>
      <c r="M121">
        <f t="shared" si="20"/>
        <v>0</v>
      </c>
      <c r="N121">
        <f>OR(L121, B121="I live on campus but don't have a car")*1</f>
        <v>1</v>
      </c>
      <c r="O121">
        <f t="shared" si="21"/>
        <v>0</v>
      </c>
      <c r="P121">
        <f t="shared" si="22"/>
        <v>1</v>
      </c>
      <c r="Q121">
        <f t="shared" si="27"/>
        <v>0</v>
      </c>
      <c r="R121">
        <f t="shared" si="23"/>
        <v>0</v>
      </c>
      <c r="S121" s="6">
        <f t="shared" si="24"/>
        <v>0</v>
      </c>
      <c r="T121">
        <f t="shared" si="25"/>
        <v>0</v>
      </c>
      <c r="U121">
        <f t="shared" si="26"/>
        <v>0</v>
      </c>
    </row>
    <row r="122" spans="1:21" ht="12.75">
      <c r="A122" s="4" t="s">
        <v>107</v>
      </c>
      <c r="B122" s="3" t="s">
        <v>5</v>
      </c>
      <c r="F122" s="3" t="s">
        <v>12</v>
      </c>
      <c r="G122">
        <f t="shared" si="28"/>
        <v>1</v>
      </c>
      <c r="H122">
        <f t="shared" si="15"/>
        <v>0</v>
      </c>
      <c r="I122">
        <f t="shared" si="16"/>
        <v>0</v>
      </c>
      <c r="J122">
        <f t="shared" si="17"/>
        <v>0</v>
      </c>
      <c r="K122">
        <f t="shared" si="18"/>
        <v>0</v>
      </c>
      <c r="L122">
        <f t="shared" si="19"/>
        <v>0</v>
      </c>
      <c r="M122">
        <f t="shared" si="20"/>
        <v>0</v>
      </c>
      <c r="N122">
        <f>OR(L122, B122="I live on campus but don't have a car")*1</f>
        <v>1</v>
      </c>
      <c r="O122">
        <f t="shared" si="21"/>
        <v>0</v>
      </c>
      <c r="P122">
        <f t="shared" si="22"/>
        <v>1</v>
      </c>
      <c r="Q122">
        <f t="shared" si="27"/>
        <v>1</v>
      </c>
      <c r="R122">
        <f t="shared" si="23"/>
        <v>0</v>
      </c>
      <c r="S122" s="6">
        <f t="shared" si="24"/>
        <v>0</v>
      </c>
      <c r="T122">
        <f t="shared" si="25"/>
        <v>0</v>
      </c>
      <c r="U122">
        <f t="shared" si="26"/>
        <v>0</v>
      </c>
    </row>
    <row r="123" spans="1:21" ht="12.75">
      <c r="A123" s="4" t="s">
        <v>112</v>
      </c>
      <c r="B123" s="3" t="s">
        <v>6</v>
      </c>
      <c r="C123" s="3" t="s">
        <v>58</v>
      </c>
      <c r="D123" s="4"/>
      <c r="F123" s="3" t="s">
        <v>12</v>
      </c>
      <c r="G123">
        <f t="shared" si="28"/>
        <v>0</v>
      </c>
      <c r="H123">
        <f t="shared" si="15"/>
        <v>1</v>
      </c>
      <c r="I123">
        <f t="shared" si="16"/>
        <v>0</v>
      </c>
      <c r="J123">
        <f t="shared" si="17"/>
        <v>1</v>
      </c>
      <c r="K123">
        <f t="shared" si="18"/>
        <v>0</v>
      </c>
      <c r="L123">
        <f t="shared" si="19"/>
        <v>0</v>
      </c>
      <c r="M123">
        <f t="shared" si="20"/>
        <v>0</v>
      </c>
      <c r="N123">
        <f>OR(L123, B123="I live on campus but don't have a car")*1</f>
        <v>0</v>
      </c>
      <c r="O123">
        <v>0</v>
      </c>
      <c r="P123">
        <f t="shared" si="22"/>
        <v>1</v>
      </c>
      <c r="Q123">
        <f t="shared" si="27"/>
        <v>1</v>
      </c>
      <c r="R123">
        <f t="shared" si="23"/>
        <v>0</v>
      </c>
      <c r="S123" s="6">
        <f t="shared" si="24"/>
        <v>0</v>
      </c>
      <c r="T123">
        <f t="shared" si="25"/>
        <v>0</v>
      </c>
      <c r="U123">
        <f t="shared" si="26"/>
        <v>0</v>
      </c>
    </row>
    <row r="124" spans="1:21" ht="12.75">
      <c r="A124" s="4" t="s">
        <v>111</v>
      </c>
      <c r="B124" s="3" t="s">
        <v>6</v>
      </c>
      <c r="C124" s="4" t="s">
        <v>105</v>
      </c>
      <c r="D124" s="4">
        <v>21</v>
      </c>
      <c r="E124" s="3">
        <v>250</v>
      </c>
      <c r="F124" s="3" t="s">
        <v>12</v>
      </c>
      <c r="G124">
        <f>NOT(OR(A124="f", A124="gs"))*1</f>
        <v>0</v>
      </c>
      <c r="H124">
        <f t="shared" si="15"/>
        <v>0</v>
      </c>
      <c r="I124">
        <f t="shared" si="16"/>
        <v>1</v>
      </c>
      <c r="J124">
        <f t="shared" si="17"/>
        <v>1</v>
      </c>
      <c r="K124">
        <f t="shared" si="18"/>
        <v>250</v>
      </c>
      <c r="L124">
        <f t="shared" si="19"/>
        <v>0</v>
      </c>
      <c r="M124">
        <f t="shared" si="20"/>
        <v>0</v>
      </c>
      <c r="N124">
        <f>OR(L124, B124="I live on campus but don't have a car")*1</f>
        <v>0</v>
      </c>
      <c r="O124">
        <f t="shared" si="21"/>
        <v>11.904761904761905</v>
      </c>
      <c r="P124">
        <f t="shared" si="22"/>
        <v>0</v>
      </c>
      <c r="Q124">
        <f t="shared" si="27"/>
        <v>0</v>
      </c>
      <c r="R124">
        <f t="shared" si="23"/>
        <v>0</v>
      </c>
      <c r="S124" s="6">
        <f t="shared" si="24"/>
        <v>0</v>
      </c>
      <c r="T124">
        <f t="shared" si="25"/>
        <v>11.904761904761905</v>
      </c>
      <c r="U124">
        <f t="shared" si="26"/>
        <v>11.904761904761905</v>
      </c>
    </row>
    <row r="125" spans="1:21" ht="15.75" customHeight="1">
      <c r="R125">
        <f>SUM(R2:R124)/B129</f>
        <v>3.1705388034555941</v>
      </c>
      <c r="S125">
        <f>SUM(S2:S124)/B130</f>
        <v>3.7737164912905259</v>
      </c>
      <c r="T125">
        <f>SUM(T2:T124)/B131</f>
        <v>6.7816101661591075</v>
      </c>
      <c r="U125">
        <f>AVERAGE(U2:U124)</f>
        <v>4.0319323740815287</v>
      </c>
    </row>
    <row r="126" spans="1:21" ht="15.75" customHeight="1">
      <c r="P126" s="6"/>
    </row>
    <row r="127" spans="1:21" ht="15.75" customHeight="1">
      <c r="A127" s="7" t="s">
        <v>120</v>
      </c>
      <c r="B127" s="8" t="s">
        <v>121</v>
      </c>
      <c r="D127" s="6"/>
      <c r="E127" s="6"/>
      <c r="F127" s="6"/>
      <c r="G127" s="6"/>
    </row>
    <row r="128" spans="1:21" ht="15.75" customHeight="1">
      <c r="A128" s="4" t="s">
        <v>119</v>
      </c>
      <c r="B128">
        <f>SUM(B129:B131)</f>
        <v>123</v>
      </c>
      <c r="R128" s="6"/>
    </row>
    <row r="129" spans="1:2" ht="15.75" customHeight="1">
      <c r="A129" s="6" t="s">
        <v>116</v>
      </c>
      <c r="B129">
        <f>SUM(G2:G124)</f>
        <v>77</v>
      </c>
    </row>
    <row r="130" spans="1:2" ht="15.75" customHeight="1">
      <c r="A130" s="6" t="s">
        <v>117</v>
      </c>
      <c r="B130">
        <f>SUM(H2:H124)</f>
        <v>20</v>
      </c>
    </row>
    <row r="131" spans="1:2" ht="15.75" customHeight="1">
      <c r="A131" s="6" t="s">
        <v>118</v>
      </c>
      <c r="B131">
        <f>SUM(I2:I124)</f>
        <v>26</v>
      </c>
    </row>
    <row r="135" spans="1:2" ht="15.75" customHeight="1">
      <c r="A135" s="9" t="s">
        <v>122</v>
      </c>
      <c r="B135" s="9" t="s">
        <v>125</v>
      </c>
    </row>
    <row r="136" spans="1:2" ht="15.75" customHeight="1">
      <c r="A136" s="6" t="s">
        <v>136</v>
      </c>
      <c r="B136" s="10">
        <f>100*SUM(Q15:Q124)/SUM(P15:P124)</f>
        <v>89.411764705882348</v>
      </c>
    </row>
    <row r="137" spans="1:2" ht="15.75" customHeight="1">
      <c r="A137" t="s">
        <v>124</v>
      </c>
      <c r="B137" s="10">
        <f>SUM(K2:K124)/SUM(J2:J124)</f>
        <v>150.43456790123457</v>
      </c>
    </row>
    <row r="138" spans="1:2" ht="15.75" customHeight="1">
      <c r="A138" t="s">
        <v>130</v>
      </c>
      <c r="B138" s="10">
        <f>SUM(M2:M124)/SUM(L2:L124)</f>
        <v>29.272727272727273</v>
      </c>
    </row>
    <row r="139" spans="1:2" ht="15.75" customHeight="1">
      <c r="A139" t="s">
        <v>131</v>
      </c>
      <c r="B139" s="10">
        <f>SUM(M2:M124)/SUM(N2:N124)</f>
        <v>7.666666666666667</v>
      </c>
    </row>
    <row r="140" spans="1:2" ht="15.75" customHeight="1">
      <c r="A140" s="6" t="s">
        <v>137</v>
      </c>
      <c r="B140" s="10">
        <f>SUM(E2:E124)/B128</f>
        <v>101.68455284552846</v>
      </c>
    </row>
    <row r="141" spans="1:2" ht="15.75" customHeight="1">
      <c r="A141" s="11" t="s">
        <v>123</v>
      </c>
      <c r="B141" s="12">
        <f>AVERAGE(D2:D124)</f>
        <v>29.711111111111112</v>
      </c>
    </row>
    <row r="142" spans="1:2" ht="15.75" customHeight="1">
      <c r="A142" t="s">
        <v>134</v>
      </c>
      <c r="B142" s="10">
        <f>B140/B141</f>
        <v>3.4224419431928053</v>
      </c>
    </row>
    <row r="143" spans="1:2" ht="15.75" customHeight="1">
      <c r="A143" s="6" t="s">
        <v>141</v>
      </c>
      <c r="B143" s="10"/>
    </row>
    <row r="145" spans="5:5" ht="12.75">
      <c r="E145" s="5"/>
    </row>
    <row r="159" spans="5:5" ht="12.75">
      <c r="E159" s="5"/>
    </row>
  </sheetData>
  <pageMargins left="0.7" right="0.7" top="0.75" bottom="0.75" header="0.3" footer="0.3"/>
  <pageSetup paperSize="0" orientation="portrait" horizontalDpi="0" verticalDpi="0" copies="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12.5703125" defaultRowHeight="15.75" customHeight="1"/>
  <cols>
    <col min="1" max="1" width="14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Responses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sharpe</cp:lastModifiedBy>
  <dcterms:modified xsi:type="dcterms:W3CDTF">2022-12-17T16:16:43Z</dcterms:modified>
</cp:coreProperties>
</file>